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jsaProject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mlancaster.sharepoint.com/Shared Documents/Admin Documents/Clients' Work/Middleton Parish Council/2025.26/Final audit documents/"/>
    </mc:Choice>
  </mc:AlternateContent>
  <xr:revisionPtr revIDLastSave="0" documentId="8_{688C0AD0-1FE1-477A-B451-B06E2CD9DA77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Lloyds Bank Income" sheetId="2" r:id="rId1"/>
    <sheet name="MPC 25.26" sheetId="1" r:id="rId2"/>
    <sheet name="Dong Funds" sheetId="3" r:id="rId3"/>
    <sheet name="Playground Funds" sheetId="4" r:id="rId4"/>
    <sheet name="Community Hub Grant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 s="1"/>
  <c r="F7" i="1" s="1"/>
  <c r="D2" i="5" l="1"/>
  <c r="D3" i="5" s="1"/>
  <c r="D2" i="4"/>
  <c r="D3" i="4" s="1"/>
  <c r="D4" i="4" s="1"/>
  <c r="D5" i="4" s="1"/>
  <c r="D6" i="4" s="1"/>
  <c r="D7" i="4" s="1"/>
  <c r="D8" i="4" s="1"/>
  <c r="D9" i="4" s="1"/>
  <c r="D10" i="4" s="1"/>
  <c r="D3" i="3"/>
  <c r="D4" i="3" s="1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2" i="3"/>
  <c r="C70" i="2"/>
  <c r="B70" i="2"/>
  <c r="C60" i="2"/>
  <c r="B60" i="2"/>
  <c r="C47" i="2"/>
  <c r="B47" i="2"/>
  <c r="C30" i="2"/>
  <c r="B30" i="2"/>
  <c r="C16" i="2"/>
  <c r="B16" i="2"/>
  <c r="C11" i="2"/>
  <c r="B11" i="2"/>
  <c r="C5" i="2"/>
  <c r="B5" i="2"/>
  <c r="D3" i="2"/>
  <c r="D4" i="2" s="1"/>
  <c r="D156" i="1"/>
  <c r="C156" i="1"/>
  <c r="D150" i="1"/>
  <c r="C150" i="1"/>
  <c r="D142" i="1"/>
  <c r="C142" i="1"/>
  <c r="D135" i="1"/>
  <c r="C135" i="1"/>
  <c r="D128" i="1"/>
  <c r="C128" i="1"/>
  <c r="D121" i="1"/>
  <c r="C121" i="1"/>
  <c r="D114" i="1"/>
  <c r="C114" i="1"/>
  <c r="D107" i="1"/>
  <c r="C107" i="1"/>
  <c r="D91" i="1"/>
  <c r="C91" i="1"/>
  <c r="D65" i="1"/>
  <c r="C65" i="1"/>
  <c r="D48" i="1"/>
  <c r="C48" i="1"/>
  <c r="D23" i="1"/>
  <c r="C23" i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50" i="1" s="1"/>
  <c r="D8" i="2" l="1"/>
  <c r="D9" i="2" s="1"/>
  <c r="D10" i="2" s="1"/>
  <c r="D5" i="2"/>
  <c r="F51" i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70" i="1" l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D14" i="2"/>
  <c r="D15" i="2" s="1"/>
  <c r="D11" i="2"/>
  <c r="F94" i="1" l="1"/>
  <c r="D19" i="2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16" i="2"/>
  <c r="F95" i="1" l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D33" i="2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30" i="2"/>
  <c r="D50" i="2" l="1"/>
  <c r="D51" i="2" s="1"/>
  <c r="D52" i="2" s="1"/>
  <c r="D53" i="2" s="1"/>
  <c r="D54" i="2" s="1"/>
  <c r="D55" i="2" s="1"/>
  <c r="D56" i="2" s="1"/>
  <c r="D57" i="2" s="1"/>
  <c r="D58" i="2" s="1"/>
  <c r="D59" i="2" s="1"/>
  <c r="D47" i="2"/>
  <c r="F110" i="1"/>
  <c r="F111" i="1" s="1"/>
  <c r="F112" i="1" s="1"/>
  <c r="F116" i="1" l="1"/>
  <c r="F117" i="1" s="1"/>
  <c r="F118" i="1" s="1"/>
  <c r="F119" i="1" s="1"/>
  <c r="F120" i="1" s="1"/>
  <c r="D63" i="2"/>
  <c r="D64" i="2" s="1"/>
  <c r="D65" i="2" s="1"/>
  <c r="D66" i="2" s="1"/>
  <c r="D67" i="2" s="1"/>
  <c r="D68" i="2" s="1"/>
  <c r="D69" i="2" s="1"/>
  <c r="D70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5" i="2" s="1"/>
  <c r="D86" i="2" s="1"/>
  <c r="D87" i="2" s="1"/>
  <c r="D88" i="2" s="1"/>
  <c r="D89" i="2" s="1"/>
  <c r="D90" i="2" s="1"/>
  <c r="D91" i="2" s="1"/>
  <c r="D92" i="2" s="1"/>
  <c r="D95" i="2" s="1"/>
  <c r="D96" i="2" s="1"/>
  <c r="D97" i="2" s="1"/>
  <c r="D98" i="2" s="1"/>
  <c r="D99" i="2" s="1"/>
  <c r="D100" i="2" s="1"/>
  <c r="D101" i="2" s="1"/>
  <c r="D102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60" i="2"/>
  <c r="F124" i="1" l="1"/>
  <c r="F125" i="1" l="1"/>
  <c r="F126" i="1" s="1"/>
  <c r="F128" i="1" s="1"/>
  <c r="F131" i="1" l="1"/>
  <c r="F132" i="1" l="1"/>
  <c r="F133" i="1" s="1"/>
  <c r="F135" i="1" s="1"/>
  <c r="F138" i="1" l="1"/>
  <c r="F139" i="1" s="1"/>
  <c r="F140" i="1" s="1"/>
  <c r="F142" i="1" s="1"/>
  <c r="F146" i="1" s="1"/>
  <c r="F147" i="1" l="1"/>
  <c r="F152" i="1" s="1"/>
  <c r="F156" i="1" l="1"/>
  <c r="D121" i="2" l="1"/>
</calcChain>
</file>

<file path=xl/sharedStrings.xml><?xml version="1.0" encoding="utf-8"?>
<sst xmlns="http://schemas.openxmlformats.org/spreadsheetml/2006/main" count="386" uniqueCount="243">
  <si>
    <t>April 2025-March 2026</t>
  </si>
  <si>
    <t>Paid In</t>
  </si>
  <si>
    <t>Withdrawn</t>
  </si>
  <si>
    <t>Description</t>
  </si>
  <si>
    <t>Balance</t>
  </si>
  <si>
    <t>Comments</t>
  </si>
  <si>
    <t>Date</t>
  </si>
  <si>
    <t>Column1</t>
  </si>
  <si>
    <t>Brought Forward</t>
  </si>
  <si>
    <t>Cheque 2520</t>
  </si>
  <si>
    <t>Thomas Graham</t>
  </si>
  <si>
    <t>Credit Lancaster CC</t>
  </si>
  <si>
    <t>Precept 2025/2026</t>
  </si>
  <si>
    <t>Square Credit</t>
  </si>
  <si>
    <t>Hall Hire</t>
  </si>
  <si>
    <t>Bank Credit</t>
  </si>
  <si>
    <t>Strawberry Dance Studios</t>
  </si>
  <si>
    <t>Octopus Energy DD</t>
  </si>
  <si>
    <t>Electricity and gas Parish Hall</t>
  </si>
  <si>
    <t>Cheque 2521</t>
  </si>
  <si>
    <t>HMRC via Clerk</t>
  </si>
  <si>
    <t>Cheque 2522</t>
  </si>
  <si>
    <t>Clerk</t>
  </si>
  <si>
    <t>Cheque 2523</t>
  </si>
  <si>
    <t>Foster and Co annual payroll services</t>
  </si>
  <si>
    <t>Middleton Bowling Club</t>
  </si>
  <si>
    <t>Waterplus DD</t>
  </si>
  <si>
    <t>Water Services</t>
  </si>
  <si>
    <t xml:space="preserve">British Gas </t>
  </si>
  <si>
    <t>Electricity, playing field</t>
  </si>
  <si>
    <t>Cheque 2524</t>
  </si>
  <si>
    <t>Octopus energy security deposit pavilion account</t>
  </si>
  <si>
    <t>DD LCC NNDR</t>
  </si>
  <si>
    <t>NNDR</t>
  </si>
  <si>
    <t>Cheque 2525</t>
  </si>
  <si>
    <t>A Barr gardening services ABI 2628</t>
  </si>
  <si>
    <t>Total</t>
  </si>
  <si>
    <t>Column2</t>
  </si>
  <si>
    <t>Column3</t>
  </si>
  <si>
    <t>Column4</t>
  </si>
  <si>
    <t>Column5</t>
  </si>
  <si>
    <t>Column6</t>
  </si>
  <si>
    <t>DD British Gas</t>
  </si>
  <si>
    <t>Electricity</t>
  </si>
  <si>
    <t>Lottery Grant</t>
  </si>
  <si>
    <t>Chq 2526</t>
  </si>
  <si>
    <t>Defib store equipment</t>
  </si>
  <si>
    <t>Chq 2528</t>
  </si>
  <si>
    <t>Clerk May 2025</t>
  </si>
  <si>
    <t>Chq 2529</t>
  </si>
  <si>
    <t>HMRC via Clerk April 2025</t>
  </si>
  <si>
    <t>Chq 2532</t>
  </si>
  <si>
    <t>Currys Ink Cartridge</t>
  </si>
  <si>
    <t>DD Octopus</t>
  </si>
  <si>
    <t>Energy Services</t>
  </si>
  <si>
    <t>Chq 2534</t>
  </si>
  <si>
    <t>3 new toilet seats</t>
  </si>
  <si>
    <t>DD LCC</t>
  </si>
  <si>
    <t>Refuse Services</t>
  </si>
  <si>
    <t>Chq 2531</t>
  </si>
  <si>
    <t>P Bates Gas service</t>
  </si>
  <si>
    <t>Credit from LCC</t>
  </si>
  <si>
    <t>Hall hire elections LCC</t>
  </si>
  <si>
    <t>Chq 2530</t>
  </si>
  <si>
    <t xml:space="preserve">Thomas Graham </t>
  </si>
  <si>
    <t>Chq 2527</t>
  </si>
  <si>
    <t>LALC Annual membership</t>
  </si>
  <si>
    <t>DD Waterplus</t>
  </si>
  <si>
    <t>Water services</t>
  </si>
  <si>
    <t>Dance school</t>
  </si>
  <si>
    <t>Chq 2533</t>
  </si>
  <si>
    <t>Cleaning Materials via G Mcmurray</t>
  </si>
  <si>
    <t xml:space="preserve">DD LCC </t>
  </si>
  <si>
    <t>Chq No 2535</t>
  </si>
  <si>
    <t>A Barr gardening services ABI12631</t>
  </si>
  <si>
    <t>British Gas DD</t>
  </si>
  <si>
    <t>Energy</t>
  </si>
  <si>
    <t>Chq No 2537</t>
  </si>
  <si>
    <t>May HMRC</t>
  </si>
  <si>
    <t>Chq No 2538</t>
  </si>
  <si>
    <t>June Salary</t>
  </si>
  <si>
    <t>Chq No 2536</t>
  </si>
  <si>
    <t>Website, Fen Street Designs Ltd</t>
  </si>
  <si>
    <t>LCC DD</t>
  </si>
  <si>
    <t>Chq No 2539</t>
  </si>
  <si>
    <t>Dance Studios</t>
  </si>
  <si>
    <t>Chq No 2541</t>
  </si>
  <si>
    <t>A Barr gardening services ABI252604</t>
  </si>
  <si>
    <t>Strawberry dance school</t>
  </si>
  <si>
    <t>Chq 2542</t>
  </si>
  <si>
    <t>A Fitchie Plumbing repairs, Sports Pavilion</t>
  </si>
  <si>
    <t>Chq 2544</t>
  </si>
  <si>
    <t>HMRC June 2025</t>
  </si>
  <si>
    <t>Chq 2543</t>
  </si>
  <si>
    <t>Clerk Salary</t>
  </si>
  <si>
    <t>Chq 2545</t>
  </si>
  <si>
    <t>Music Licence annual renewal</t>
  </si>
  <si>
    <t>Chq 2546</t>
  </si>
  <si>
    <t>A Barr Gardening Services</t>
  </si>
  <si>
    <t>Chq 2551</t>
  </si>
  <si>
    <t>Transfer to Lloyds Account re Play Fitness Ltd</t>
  </si>
  <si>
    <t>DD Octopus Energy</t>
  </si>
  <si>
    <t>Chq 2550</t>
  </si>
  <si>
    <t>New park benches.</t>
  </si>
  <si>
    <t>Water Services Main Hall</t>
  </si>
  <si>
    <t>Credit HMRC</t>
  </si>
  <si>
    <t>VAT Reclaim 2024/2025</t>
  </si>
  <si>
    <t>Bowling Club</t>
  </si>
  <si>
    <t>Bowling Club, double payment paid in error</t>
  </si>
  <si>
    <t>Chq 2547</t>
  </si>
  <si>
    <t xml:space="preserve">Drain at Field </t>
  </si>
  <si>
    <t>Chq 2556</t>
  </si>
  <si>
    <t>Repair to radiator in hall</t>
  </si>
  <si>
    <t>Chq 2555</t>
  </si>
  <si>
    <t>Gardening Services</t>
  </si>
  <si>
    <t>Chq 2552</t>
  </si>
  <si>
    <t>Wickes Guttering</t>
  </si>
  <si>
    <t>Chq 2553</t>
  </si>
  <si>
    <t>Isabella Stretch Cleaning Services Jan to May 2025</t>
  </si>
  <si>
    <t>Chq 2554</t>
  </si>
  <si>
    <t>Isabella Stretch Cleaning Services June 2025</t>
  </si>
  <si>
    <t>Chq 2557</t>
  </si>
  <si>
    <t>Transfer to Lloyds Account</t>
  </si>
  <si>
    <t>Chq 2548</t>
  </si>
  <si>
    <t>LCC annual gaming permit</t>
  </si>
  <si>
    <t>Water Services Sports Pavilion</t>
  </si>
  <si>
    <t>Water Services Parish Hall</t>
  </si>
  <si>
    <t>Bank balance as at 31st March 2026</t>
  </si>
  <si>
    <t>Income</t>
  </si>
  <si>
    <t>Exp</t>
  </si>
  <si>
    <t>Details</t>
  </si>
  <si>
    <t>Andrew Mills</t>
  </si>
  <si>
    <t>Miscellaneous Hall Hire</t>
  </si>
  <si>
    <t>Totals</t>
  </si>
  <si>
    <t>R Gregory</t>
  </si>
  <si>
    <t>Daniel Dacres</t>
  </si>
  <si>
    <t>Emily Warren</t>
  </si>
  <si>
    <t>Cheque deposit from Nat West Account</t>
  </si>
  <si>
    <t xml:space="preserve">Playfitness Ltd </t>
  </si>
  <si>
    <t>Remy Mae Reed</t>
  </si>
  <si>
    <t>HMRC July 2025</t>
  </si>
  <si>
    <t>Accounts Matters(AGAR and Vat claims)</t>
  </si>
  <si>
    <t>Toliet rolls, Community Hub</t>
  </si>
  <si>
    <t>Isabella Stretch, Cleaning</t>
  </si>
  <si>
    <t>Dennis Barnfield Ltd, Sports Field</t>
  </si>
  <si>
    <t>A Barr, Gardening Services</t>
  </si>
  <si>
    <t>MR Tree Surgery</t>
  </si>
  <si>
    <t>All StarsHall Booking</t>
  </si>
  <si>
    <t>Clerk Salary August 2025</t>
  </si>
  <si>
    <t>Dance School August 2025</t>
  </si>
  <si>
    <t>HMRC Credit Vat returns x 2</t>
  </si>
  <si>
    <t>Krystal Hosting, Web hosting</t>
  </si>
  <si>
    <t>M Daly Hall Booking</t>
  </si>
  <si>
    <t>Krystal Hosting Domain Renewal</t>
  </si>
  <si>
    <t>Bank charges</t>
  </si>
  <si>
    <t>HMRC, AUG 25</t>
  </si>
  <si>
    <t>Krystal Hosting VAT</t>
  </si>
  <si>
    <t>Thomas Graham Ltd, Broom head</t>
  </si>
  <si>
    <t>Octopus Energy</t>
  </si>
  <si>
    <t>Thomas Graham, Refuse bags</t>
  </si>
  <si>
    <t>Middleton Bowling Club, Sept 25</t>
  </si>
  <si>
    <t>Clerk Sept Sal</t>
  </si>
  <si>
    <t>Dance School Sept 2025</t>
  </si>
  <si>
    <t>PKF Littlejohn, AGAR</t>
  </si>
  <si>
    <t>NW Electric Wayleave</t>
  </si>
  <si>
    <t>Accounts Matters</t>
  </si>
  <si>
    <t>HMRC Sept 25</t>
  </si>
  <si>
    <t>Thomas GrahamLtd</t>
  </si>
  <si>
    <t>Bank Charges</t>
  </si>
  <si>
    <t>Bowling Club October 2025</t>
  </si>
  <si>
    <t>Dance School October 2025</t>
  </si>
  <si>
    <t>Clerk Oct Sal</t>
  </si>
  <si>
    <t>Amazon toilet rolls, via Clerk</t>
  </si>
  <si>
    <t>Octopus Energy Parish Hall</t>
  </si>
  <si>
    <t>HMRC Oct 2025</t>
  </si>
  <si>
    <t>Service charge</t>
  </si>
  <si>
    <t>Walker Fire Services</t>
  </si>
  <si>
    <t>Bowling Club Nov 2025</t>
  </si>
  <si>
    <t>Clerk Nov Sal</t>
  </si>
  <si>
    <t xml:space="preserve">Waterplus </t>
  </si>
  <si>
    <t>HMRC Nov 2025</t>
  </si>
  <si>
    <t>Bowling Club Dec 25</t>
  </si>
  <si>
    <t>Clerk Dec 2025</t>
  </si>
  <si>
    <t>ebay Replacement laptop</t>
  </si>
  <si>
    <t>Strawberry Dance  Studios</t>
  </si>
  <si>
    <t>Waterplus Pavilion</t>
  </si>
  <si>
    <t>Elevate Lifts Ltd, deposit</t>
  </si>
  <si>
    <t>Waterplus Hall</t>
  </si>
  <si>
    <t>HMRC Dec 2025</t>
  </si>
  <si>
    <t>David Brent Repairs to hall doors</t>
  </si>
  <si>
    <t>Bowling Club Jan 2026</t>
  </si>
  <si>
    <t>JB Plastics repairs to toilets</t>
  </si>
  <si>
    <t>Clerk Sal Jan 2026</t>
  </si>
  <si>
    <t>Waterplus, Parish Hall</t>
  </si>
  <si>
    <t>Bank service charges</t>
  </si>
  <si>
    <t>HMRC Jan 2026</t>
  </si>
  <si>
    <t>Clerk Sal Feb 2026</t>
  </si>
  <si>
    <t>Hall Hire 21st March Rebecca Ingle</t>
  </si>
  <si>
    <t>Bowling Club Feb 2026</t>
  </si>
  <si>
    <t>JB Plastics</t>
  </si>
  <si>
    <t>Octopus energy</t>
  </si>
  <si>
    <t>Clerk Sal March 2026</t>
  </si>
  <si>
    <t>J Meechan Gas Service repairs</t>
  </si>
  <si>
    <t>HMRC Feb 2026</t>
  </si>
  <si>
    <t>Bowling Club Hall Hire</t>
  </si>
  <si>
    <t>UK Prosperity Fund Grant</t>
  </si>
  <si>
    <t>Elevate Lifts</t>
  </si>
  <si>
    <t>HMRC Vat reclaim</t>
  </si>
  <si>
    <t>Works</t>
  </si>
  <si>
    <t>Cost</t>
  </si>
  <si>
    <t>Grant</t>
  </si>
  <si>
    <t>Drainage</t>
  </si>
  <si>
    <t>Pitch Levelling</t>
  </si>
  <si>
    <t>Seeding</t>
  </si>
  <si>
    <t>Roof</t>
  </si>
  <si>
    <t>Electrical Works</t>
  </si>
  <si>
    <t>Mower</t>
  </si>
  <si>
    <t>OJM Plumbing</t>
  </si>
  <si>
    <t>Andrew Barr</t>
  </si>
  <si>
    <t>Line Marker</t>
  </si>
  <si>
    <t>A Fitchie</t>
  </si>
  <si>
    <t>Dennis Barnfield</t>
  </si>
  <si>
    <t>Paid by BACS 21/8/25</t>
  </si>
  <si>
    <t>Lloyds</t>
  </si>
  <si>
    <t>Paid by BACS 23/8/25</t>
  </si>
  <si>
    <t>Paid by Chq 2542</t>
  </si>
  <si>
    <t>Natwest</t>
  </si>
  <si>
    <t>Expenditure</t>
  </si>
  <si>
    <t>ITV The Bay</t>
  </si>
  <si>
    <t>Events Income</t>
  </si>
  <si>
    <t>Wickes, guttering</t>
  </si>
  <si>
    <t>via GM</t>
  </si>
  <si>
    <t>Park Benches</t>
  </si>
  <si>
    <t>Play Fitness</t>
  </si>
  <si>
    <t xml:space="preserve">Bacs </t>
  </si>
  <si>
    <t>VAT Reclaim</t>
  </si>
  <si>
    <t>Received 5/9/25</t>
  </si>
  <si>
    <t>Grant LDVCS</t>
  </si>
  <si>
    <t>Repaid to the Hub</t>
  </si>
  <si>
    <t>Chq no 2490</t>
  </si>
  <si>
    <t>AGREED TO CLOSING BANK STATEMENT BALANCE AT 31.3.26</t>
  </si>
  <si>
    <t>LLOYDS + NATWEST BALANCE</t>
  </si>
  <si>
    <t>LCC ND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</si>
</sst>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£-809]#,##0.00;[Red]\-[$£-809]#,##0.00"/>
    <numFmt numFmtId="165" formatCode="dd/mm/yy"/>
    <numFmt numFmtId="166" formatCode="&quot;£&quot;#,##0.00"/>
    <numFmt numFmtId="167" formatCode="[$-409]dd\-mmm\-yy;@"/>
    <numFmt numFmtId="168" formatCode="dd/mm/yyyy;@"/>
    <numFmt numFmtId="170" formatCode="[$£-809]#,##0.00"/>
    <numFmt numFmtId="171" formatCode="[$-F800]dddd\,\ mmmm\ dd\,\ yyyy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indexed="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indexed="2"/>
      <name val="Calibri"/>
      <family val="2"/>
      <scheme val="minor"/>
    </font>
    <font>
      <sz val="10"/>
      <color indexed="2"/>
      <name val="Arial"/>
      <family val="2"/>
    </font>
    <font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164" fontId="9" fillId="0" borderId="7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64" fontId="5" fillId="0" borderId="5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17" fontId="5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14" fontId="8" fillId="0" borderId="0" xfId="0" applyNumberFormat="1" applyFont="1" applyAlignment="1">
      <alignment horizontal="center"/>
    </xf>
    <xf numFmtId="17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/>
    </xf>
    <xf numFmtId="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8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0" fontId="9" fillId="0" borderId="0" xfId="0" applyNumberFormat="1" applyFont="1" applyAlignment="1">
      <alignment horizontal="center"/>
    </xf>
    <xf numFmtId="170" fontId="0" fillId="0" borderId="0" xfId="0" applyNumberFormat="1"/>
    <xf numFmtId="17" fontId="16" fillId="0" borderId="1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164" fontId="16" fillId="0" borderId="3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164" fontId="17" fillId="0" borderId="0" xfId="0" applyNumberFormat="1" applyFont="1"/>
    <xf numFmtId="43" fontId="16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4" fontId="18" fillId="0" borderId="0" xfId="0" applyNumberFormat="1" applyFont="1" applyAlignment="1">
      <alignment horizontal="center"/>
    </xf>
    <xf numFmtId="43" fontId="9" fillId="0" borderId="0" xfId="1" applyFont="1" applyAlignment="1">
      <alignment horizontal="left"/>
    </xf>
    <xf numFmtId="164" fontId="18" fillId="0" borderId="0" xfId="0" applyNumberFormat="1" applyFont="1" applyAlignment="1">
      <alignment horizontal="left"/>
    </xf>
    <xf numFmtId="170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20">
    <dxf>
      <numFmt numFmtId="164" formatCode="[$£-809]#,##0.00;[Red]\-[$£-809]#,##0.00"/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/>
        <bottom/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"/>
        <name val="Calibri"/>
        <family val="2"/>
        <scheme val="minor"/>
      </font>
      <numFmt numFmtId="166" formatCode="&quot;£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166" formatCode="&quot;£&quot;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[$£-809]#,##0.00;[Red]\-[$£-809]#,##0.00"/>
    </dxf>
    <dxf>
      <alignment horizontal="left" vertical="bottom" textRotation="0" wrapText="0" relativeIndent="0" shrinkToFit="0" readingOrder="0"/>
    </dxf>
    <dxf>
      <font>
        <b val="0"/>
        <i val="0"/>
        <strike val="0"/>
        <u val="none"/>
        <vertAlign val="baseline"/>
        <sz val="11"/>
        <color indexed="2"/>
        <name val="Calibri"/>
        <scheme val="minor"/>
      </font>
      <numFmt numFmtId="164" formatCode="[$£-809]#,##0.00;[Red]\-[$£-809]#,##0.00"/>
      <alignment horizontal="center" vertical="bottom" textRotation="0" wrapText="0" relativeIndent="0" shrinkToFit="0" readingOrder="0"/>
    </dxf>
    <dxf>
      <font>
        <b val="0"/>
        <i val="0"/>
        <strike val="0"/>
        <u val="none"/>
        <vertAlign val="baseline"/>
        <sz val="11"/>
        <color rgb="FF00B050"/>
        <name val="Calibri"/>
        <scheme val="minor"/>
      </font>
      <numFmt numFmtId="164" formatCode="[$£-809]#,##0.00;[Red]\-[$£-809]#,##0.00"/>
      <alignment horizontal="center" vertical="bottom" textRotation="0" wrapText="0" relativeIndent="0" shrinkToFit="0" readingOrder="0"/>
    </dxf>
    <dxf>
      <numFmt numFmtId="165" formatCode="dd/mm/yy"/>
      <alignment horizontal="center" vertical="bottom" textRotation="0" wrapText="0" relativeIndent="0" shrinkToFit="0" readingOrder="0"/>
    </dxf>
    <dxf>
      <numFmt numFmtId="165" formatCode="dd/mm/yy"/>
      <alignment horizontal="center" vertical="bottom" textRotation="0" wrapText="0" relativeIndent="0" shrinkToFit="0" readingOrder="0"/>
      <border>
        <left style="hair">
          <color auto="1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[$£-809]#,##0.00;[Red]\-[$£-809]#,##0.00"/>
      <alignment horizontal="center" vertical="bottom" textRotation="0" wrapText="0" relativeIndent="0" shrinkToFit="0" readingOrder="0"/>
      <border>
        <left/>
        <right style="hair">
          <color auto="1"/>
        </right>
        <top/>
        <bottom/>
        <vertical/>
        <horizontal/>
      </border>
    </dxf>
    <dxf>
      <alignment horizontal="left" vertical="bottom" textRotation="0" wrapText="0" relativeIndent="0" shrinkToFit="0" readingOrder="0"/>
    </dxf>
    <dxf>
      <font>
        <b val="0"/>
        <i val="0"/>
        <strike val="0"/>
        <u val="none"/>
        <vertAlign val="baseline"/>
        <sz val="11"/>
        <color indexed="2"/>
        <name val="Calibri"/>
        <scheme val="minor"/>
      </font>
      <numFmt numFmtId="164" formatCode="[$£-809]#,##0.00;[Red]\-[$£-809]#,##0.00"/>
      <alignment horizontal="center" vertical="bottom" textRotation="0" wrapText="0" relativeIndent="0" shrinkToFit="0" readingOrder="0"/>
    </dxf>
    <dxf>
      <font>
        <b val="0"/>
        <i val="0"/>
        <strike val="0"/>
        <u val="none"/>
        <vertAlign val="baseline"/>
        <sz val="11"/>
        <color rgb="FF00B050"/>
        <name val="Calibri"/>
        <scheme val="minor"/>
      </font>
      <numFmt numFmtId="164" formatCode="[$£-809]#,##0.00;[Red]\-[$£-809]#,##0.00"/>
      <alignment horizontal="center" vertical="bottom" textRotation="0" wrapText="0" relativeIndent="0" shrinkToFit="0" readingOrder="0"/>
    </dxf>
    <dxf>
      <numFmt numFmtId="165" formatCode="dd/mm/yy"/>
      <alignment horizontal="center" vertical="bottom" textRotation="0" wrapText="0" relativeIndent="0" shrinkToFit="0" readingOrder="0"/>
    </dxf>
    <dxf>
      <numFmt numFmtId="165" formatCode="dd/mm/yy"/>
      <alignment horizontal="center" vertical="bottom" textRotation="0" wrapText="0" relativeIndent="0" shrinkToFit="0" readingOrder="0"/>
      <border>
        <left style="hair">
          <color auto="1"/>
        </left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8" Type="http://schemas.onlyoffice.com/jsaProject" Target="jsaProject.bin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H23" totalsRowCount="1">
  <autoFilter ref="A3:H22" xr:uid="{00000000-0009-0000-0100-000001000000}"/>
  <tableColumns count="8">
    <tableColumn id="1" xr3:uid="{00000000-0010-0000-0000-000001000000}" name="Date" totalsRowLabel="Total" dataDxfId="19" totalsRowDxfId="5"/>
    <tableColumn id="2" xr3:uid="{00000000-0010-0000-0000-000002000000}" name="Column1" dataDxfId="18" totalsRowDxfId="4"/>
    <tableColumn id="3" xr3:uid="{00000000-0010-0000-0000-000003000000}" name="Paid In" totalsRowFunction="sum" dataDxfId="17" totalsRowDxfId="3"/>
    <tableColumn id="4" xr3:uid="{00000000-0010-0000-0000-000004000000}" name="Withdrawn" totalsRowFunction="sum" dataDxfId="16" totalsRowDxfId="2"/>
    <tableColumn id="5" xr3:uid="{00000000-0010-0000-0000-000005000000}" name="Description" dataDxfId="15" totalsRowDxfId="1"/>
    <tableColumn id="6" xr3:uid="{00000000-0010-0000-0000-000006000000}" name="Balance" dataDxfId="14" totalsRowDxfId="0"/>
    <tableColumn id="7" xr3:uid="{529848B8-1767-433F-ACDC-B17A7849CFC4}" name="Column2" dataDxfId="13"/>
    <tableColumn id="8" xr3:uid="{9B3F94AA-4A15-4384-B53C-75852C0BD644}" name="Column3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" displayName="Table3" ref="A26:F48">
  <autoFilter ref="A26:F48" xr:uid="{00000000-0009-0000-0100-000002000000}"/>
  <tableColumns count="6">
    <tableColumn id="1" xr3:uid="{00000000-0010-0000-0100-000001000000}" name="Column1" dataDxfId="11"/>
    <tableColumn id="2" xr3:uid="{00000000-0010-0000-0100-000002000000}" name="Column2" dataDxfId="10"/>
    <tableColumn id="3" xr3:uid="{00000000-0010-0000-0100-000003000000}" name="Column3" dataDxfId="9"/>
    <tableColumn id="4" xr3:uid="{00000000-0010-0000-0100-000004000000}" name="Column4" dataDxfId="8"/>
    <tableColumn id="5" xr3:uid="{00000000-0010-0000-0100-000005000000}" name="Column5" dataDxfId="7"/>
    <tableColumn id="6" xr3:uid="{00000000-0010-0000-0100-000006000000}" name="Column6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1"/>
  <sheetViews>
    <sheetView tabSelected="1" workbookViewId="0">
      <pane ySplit="1" topLeftCell="A104" activePane="bottomLeft" state="frozen"/>
      <selection activeCell="E19" sqref="E19"/>
      <selection pane="bottomLeft" activeCell="E125" sqref="E125"/>
    </sheetView>
  </sheetViews>
  <sheetFormatPr defaultColWidth="9.09765625" defaultRowHeight="14.4" x14ac:dyDescent="0.3"/>
  <cols>
    <col min="1" max="1" width="16.59765625" style="2" customWidth="1"/>
    <col min="2" max="4" width="11.5" style="2" bestFit="1"/>
    <col min="5" max="5" width="37" style="2" customWidth="1"/>
    <col min="6" max="16384" width="9.09765625" style="2"/>
  </cols>
  <sheetData>
    <row r="1" spans="1:5" x14ac:dyDescent="0.3">
      <c r="A1" s="8" t="s">
        <v>6</v>
      </c>
      <c r="B1" s="8" t="s">
        <v>128</v>
      </c>
      <c r="C1" s="8" t="s">
        <v>129</v>
      </c>
      <c r="D1" s="8" t="s">
        <v>4</v>
      </c>
      <c r="E1" s="41" t="s">
        <v>130</v>
      </c>
    </row>
    <row r="2" spans="1:5" x14ac:dyDescent="0.3">
      <c r="A2" s="61">
        <v>45778</v>
      </c>
      <c r="B2" s="8"/>
      <c r="C2" s="8"/>
      <c r="D2" s="8"/>
      <c r="E2" s="41"/>
    </row>
    <row r="3" spans="1:5" x14ac:dyDescent="0.3">
      <c r="A3" s="45">
        <v>45785</v>
      </c>
      <c r="B3" s="62">
        <v>44</v>
      </c>
      <c r="C3" s="62"/>
      <c r="D3" s="62">
        <f>B3</f>
        <v>44</v>
      </c>
      <c r="E3" s="63" t="s">
        <v>131</v>
      </c>
    </row>
    <row r="4" spans="1:5" x14ac:dyDescent="0.3">
      <c r="A4" s="45">
        <v>45790</v>
      </c>
      <c r="B4" s="62">
        <v>199.14</v>
      </c>
      <c r="C4" s="62"/>
      <c r="D4" s="62">
        <f t="shared" ref="D4:D10" si="0">D3+B4</f>
        <v>243.14</v>
      </c>
      <c r="E4" s="63" t="s">
        <v>132</v>
      </c>
    </row>
    <row r="5" spans="1:5" s="41" customFormat="1" x14ac:dyDescent="0.3">
      <c r="A5" s="64" t="s">
        <v>133</v>
      </c>
      <c r="B5" s="65">
        <f>SUM(B3:B4)</f>
        <v>243.14</v>
      </c>
      <c r="C5" s="65">
        <f>SUM(C3:C4)</f>
        <v>0</v>
      </c>
      <c r="D5" s="65">
        <f>D4</f>
        <v>243.14</v>
      </c>
      <c r="E5" s="66"/>
    </row>
    <row r="6" spans="1:5" s="41" customFormat="1" x14ac:dyDescent="0.3">
      <c r="A6" s="64"/>
      <c r="B6" s="65"/>
      <c r="C6" s="65"/>
      <c r="D6" s="65"/>
      <c r="E6" s="66"/>
    </row>
    <row r="7" spans="1:5" x14ac:dyDescent="0.3">
      <c r="A7" s="61">
        <v>45809</v>
      </c>
      <c r="B7" s="62"/>
      <c r="C7" s="62"/>
      <c r="D7" s="62"/>
      <c r="E7" s="63"/>
    </row>
    <row r="8" spans="1:5" x14ac:dyDescent="0.3">
      <c r="A8" s="45">
        <v>45817</v>
      </c>
      <c r="B8" s="62">
        <v>88</v>
      </c>
      <c r="C8" s="62"/>
      <c r="D8" s="62">
        <f>D4+B8</f>
        <v>331.14</v>
      </c>
      <c r="E8" s="63" t="s">
        <v>134</v>
      </c>
    </row>
    <row r="9" spans="1:5" x14ac:dyDescent="0.3">
      <c r="A9" s="45">
        <v>45821</v>
      </c>
      <c r="B9" s="62">
        <v>44</v>
      </c>
      <c r="C9" s="62"/>
      <c r="D9" s="62">
        <f t="shared" si="0"/>
        <v>375.14</v>
      </c>
      <c r="E9" s="63" t="s">
        <v>135</v>
      </c>
    </row>
    <row r="10" spans="1:5" x14ac:dyDescent="0.3">
      <c r="A10" s="45">
        <v>45831</v>
      </c>
      <c r="B10" s="62">
        <v>66</v>
      </c>
      <c r="C10" s="62"/>
      <c r="D10" s="62">
        <f t="shared" si="0"/>
        <v>441.14</v>
      </c>
      <c r="E10" s="2" t="s">
        <v>136</v>
      </c>
    </row>
    <row r="11" spans="1:5" s="41" customFormat="1" x14ac:dyDescent="0.3">
      <c r="A11" s="64" t="s">
        <v>133</v>
      </c>
      <c r="B11" s="65">
        <f>SUM(B8:B10)</f>
        <v>198</v>
      </c>
      <c r="C11" s="65">
        <f>SUM(C8:C10)</f>
        <v>0</v>
      </c>
      <c r="D11" s="65">
        <f>D10</f>
        <v>441.14</v>
      </c>
    </row>
    <row r="12" spans="1:5" s="41" customFormat="1" x14ac:dyDescent="0.3">
      <c r="A12" s="64"/>
      <c r="B12" s="65"/>
      <c r="C12" s="65"/>
      <c r="D12" s="65"/>
    </row>
    <row r="13" spans="1:5" x14ac:dyDescent="0.3">
      <c r="A13" s="61">
        <v>45839</v>
      </c>
      <c r="B13" s="62"/>
      <c r="C13" s="62"/>
      <c r="D13" s="65"/>
    </row>
    <row r="14" spans="1:5" x14ac:dyDescent="0.3">
      <c r="A14" s="45">
        <v>45861</v>
      </c>
      <c r="B14" s="62">
        <v>23868</v>
      </c>
      <c r="C14" s="62"/>
      <c r="D14" s="62">
        <f>D10+B14</f>
        <v>24309.14</v>
      </c>
      <c r="E14" s="2" t="s">
        <v>137</v>
      </c>
    </row>
    <row r="15" spans="1:5" x14ac:dyDescent="0.3">
      <c r="A15" s="45">
        <v>45861</v>
      </c>
      <c r="B15" s="62"/>
      <c r="C15" s="62">
        <v>23868</v>
      </c>
      <c r="D15" s="62">
        <f>D14-C15</f>
        <v>441.13999999999942</v>
      </c>
      <c r="E15" s="2" t="s">
        <v>138</v>
      </c>
    </row>
    <row r="16" spans="1:5" s="41" customFormat="1" x14ac:dyDescent="0.3">
      <c r="A16" s="64" t="s">
        <v>133</v>
      </c>
      <c r="B16" s="65">
        <f>SUM(B14:B15)</f>
        <v>23868</v>
      </c>
      <c r="C16" s="65">
        <f>SUM(C14:C15)</f>
        <v>23868</v>
      </c>
      <c r="D16" s="65">
        <f>D15</f>
        <v>441.13999999999942</v>
      </c>
    </row>
    <row r="18" spans="1:5" x14ac:dyDescent="0.3">
      <c r="A18" s="61">
        <v>45870</v>
      </c>
      <c r="B18" s="62"/>
      <c r="C18" s="62"/>
      <c r="D18" s="65"/>
    </row>
    <row r="19" spans="1:5" x14ac:dyDescent="0.3">
      <c r="A19" s="45">
        <v>45880</v>
      </c>
      <c r="B19" s="62">
        <v>44</v>
      </c>
      <c r="C19" s="62"/>
      <c r="D19" s="62">
        <f>D15+B19</f>
        <v>485.13999999999942</v>
      </c>
      <c r="E19" s="2" t="s">
        <v>139</v>
      </c>
    </row>
    <row r="20" spans="1:5" x14ac:dyDescent="0.3">
      <c r="A20" s="45">
        <v>45887</v>
      </c>
      <c r="B20" s="62">
        <v>25000</v>
      </c>
      <c r="C20" s="62"/>
      <c r="D20" s="62">
        <f>D19+B20</f>
        <v>25485.14</v>
      </c>
      <c r="E20" s="2" t="s">
        <v>137</v>
      </c>
    </row>
    <row r="21" spans="1:5" x14ac:dyDescent="0.3">
      <c r="A21" s="45">
        <v>45887</v>
      </c>
      <c r="B21" s="62"/>
      <c r="C21" s="62">
        <v>82.4</v>
      </c>
      <c r="D21" s="62">
        <f t="shared" ref="D21:D27" si="1">D20-C21</f>
        <v>25402.739999999998</v>
      </c>
      <c r="E21" s="2" t="s">
        <v>140</v>
      </c>
    </row>
    <row r="22" spans="1:5" x14ac:dyDescent="0.3">
      <c r="A22" s="45">
        <v>45890</v>
      </c>
      <c r="B22" s="62"/>
      <c r="C22" s="62">
        <v>492</v>
      </c>
      <c r="D22" s="62">
        <f t="shared" si="1"/>
        <v>24910.739999999998</v>
      </c>
      <c r="E22" s="2" t="s">
        <v>141</v>
      </c>
    </row>
    <row r="23" spans="1:5" x14ac:dyDescent="0.3">
      <c r="A23" s="45">
        <v>45890</v>
      </c>
      <c r="B23" s="62"/>
      <c r="C23" s="62">
        <v>22</v>
      </c>
      <c r="D23" s="62">
        <f t="shared" si="1"/>
        <v>24888.739999999998</v>
      </c>
      <c r="E23" s="2" t="s">
        <v>142</v>
      </c>
    </row>
    <row r="24" spans="1:5" x14ac:dyDescent="0.3">
      <c r="A24" s="45">
        <v>45890</v>
      </c>
      <c r="B24" s="62"/>
      <c r="C24" s="62">
        <v>60</v>
      </c>
      <c r="D24" s="62">
        <f t="shared" si="1"/>
        <v>24828.739999999998</v>
      </c>
      <c r="E24" s="48" t="s">
        <v>143</v>
      </c>
    </row>
    <row r="25" spans="1:5" x14ac:dyDescent="0.3">
      <c r="A25" s="45">
        <v>45890</v>
      </c>
      <c r="B25" s="62"/>
      <c r="C25" s="62">
        <v>580.78</v>
      </c>
      <c r="D25" s="62">
        <f t="shared" si="1"/>
        <v>24247.96</v>
      </c>
      <c r="E25" s="2" t="s">
        <v>144</v>
      </c>
    </row>
    <row r="26" spans="1:5" x14ac:dyDescent="0.3">
      <c r="A26" s="45">
        <v>45891</v>
      </c>
      <c r="B26" s="62"/>
      <c r="C26" s="62">
        <v>120</v>
      </c>
      <c r="D26" s="62">
        <f t="shared" si="1"/>
        <v>24127.96</v>
      </c>
      <c r="E26" s="2" t="s">
        <v>145</v>
      </c>
    </row>
    <row r="27" spans="1:5" x14ac:dyDescent="0.3">
      <c r="A27" s="45">
        <v>45895</v>
      </c>
      <c r="B27" s="62"/>
      <c r="C27" s="62">
        <v>450</v>
      </c>
      <c r="D27" s="62">
        <f t="shared" si="1"/>
        <v>23677.96</v>
      </c>
      <c r="E27" s="2" t="s">
        <v>146</v>
      </c>
    </row>
    <row r="28" spans="1:5" x14ac:dyDescent="0.3">
      <c r="A28" s="45">
        <v>45895</v>
      </c>
      <c r="B28" s="68">
        <v>220</v>
      </c>
      <c r="C28" s="68"/>
      <c r="D28" s="68">
        <f>D27+B28</f>
        <v>23897.96</v>
      </c>
      <c r="E28" s="2" t="s">
        <v>147</v>
      </c>
    </row>
    <row r="29" spans="1:5" x14ac:dyDescent="0.3">
      <c r="A29" s="45">
        <v>45898</v>
      </c>
      <c r="B29" s="68"/>
      <c r="C29" s="68">
        <v>329.64</v>
      </c>
      <c r="D29" s="68">
        <f>D28-C29</f>
        <v>23568.32</v>
      </c>
      <c r="E29" s="2" t="s">
        <v>148</v>
      </c>
    </row>
    <row r="30" spans="1:5" s="41" customFormat="1" x14ac:dyDescent="0.3">
      <c r="A30" s="64" t="s">
        <v>133</v>
      </c>
      <c r="B30" s="69">
        <f>SUM(B19:B29)</f>
        <v>25264</v>
      </c>
      <c r="C30" s="69">
        <f>SUM(C19:C29)</f>
        <v>2136.8199999999997</v>
      </c>
      <c r="D30" s="69">
        <f>D29</f>
        <v>23568.32</v>
      </c>
    </row>
    <row r="31" spans="1:5" x14ac:dyDescent="0.3">
      <c r="A31" s="45"/>
      <c r="B31" s="68"/>
      <c r="C31" s="68"/>
      <c r="D31" s="69"/>
    </row>
    <row r="32" spans="1:5" x14ac:dyDescent="0.3">
      <c r="A32" s="61">
        <v>45901</v>
      </c>
      <c r="B32" s="68"/>
      <c r="C32" s="68"/>
      <c r="D32" s="69"/>
    </row>
    <row r="33" spans="1:5" x14ac:dyDescent="0.3">
      <c r="A33" s="45">
        <v>45901</v>
      </c>
      <c r="B33" s="62">
        <v>682.5</v>
      </c>
      <c r="C33" s="62"/>
      <c r="D33" s="62">
        <f>D29+B33</f>
        <v>24250.82</v>
      </c>
      <c r="E33" s="2" t="s">
        <v>149</v>
      </c>
    </row>
    <row r="34" spans="1:5" x14ac:dyDescent="0.3">
      <c r="A34" s="45">
        <v>45905</v>
      </c>
      <c r="B34" s="62">
        <v>5471.64</v>
      </c>
      <c r="C34" s="62"/>
      <c r="D34" s="62">
        <f>D33+B34</f>
        <v>29722.46</v>
      </c>
      <c r="E34" s="2" t="s">
        <v>150</v>
      </c>
    </row>
    <row r="35" spans="1:5" x14ac:dyDescent="0.3">
      <c r="A35" s="45">
        <v>45905</v>
      </c>
      <c r="B35" s="62"/>
      <c r="C35" s="62">
        <v>84</v>
      </c>
      <c r="D35" s="62">
        <f>D34-C35</f>
        <v>29638.46</v>
      </c>
      <c r="E35" s="2" t="s">
        <v>151</v>
      </c>
    </row>
    <row r="36" spans="1:5" x14ac:dyDescent="0.3">
      <c r="A36" s="45">
        <v>45908</v>
      </c>
      <c r="B36" s="62">
        <v>110</v>
      </c>
      <c r="C36" s="62"/>
      <c r="D36" s="62">
        <f>D35+B36</f>
        <v>29748.46</v>
      </c>
      <c r="E36" s="2" t="s">
        <v>152</v>
      </c>
    </row>
    <row r="37" spans="1:5" x14ac:dyDescent="0.3">
      <c r="A37" s="45">
        <v>45914</v>
      </c>
      <c r="B37" s="62"/>
      <c r="C37" s="62">
        <v>7.99</v>
      </c>
      <c r="D37" s="62">
        <f t="shared" ref="D37:D43" si="2">D36-C37</f>
        <v>29740.469999999998</v>
      </c>
      <c r="E37" s="2" t="s">
        <v>153</v>
      </c>
    </row>
    <row r="38" spans="1:5" x14ac:dyDescent="0.3">
      <c r="A38" s="45">
        <v>45919</v>
      </c>
      <c r="B38" s="62"/>
      <c r="C38" s="62">
        <v>1.85</v>
      </c>
      <c r="D38" s="62">
        <f t="shared" si="2"/>
        <v>29738.62</v>
      </c>
      <c r="E38" s="2" t="s">
        <v>154</v>
      </c>
    </row>
    <row r="39" spans="1:5" x14ac:dyDescent="0.3">
      <c r="A39" s="45">
        <v>45922</v>
      </c>
      <c r="B39" s="62"/>
      <c r="C39" s="62">
        <v>82.4</v>
      </c>
      <c r="D39" s="62">
        <f t="shared" si="2"/>
        <v>29656.219999999998</v>
      </c>
      <c r="E39" s="2" t="s">
        <v>155</v>
      </c>
    </row>
    <row r="40" spans="1:5" x14ac:dyDescent="0.3">
      <c r="A40" s="45">
        <v>45922</v>
      </c>
      <c r="B40" s="62"/>
      <c r="C40" s="62">
        <v>1.6</v>
      </c>
      <c r="D40" s="62">
        <f t="shared" si="2"/>
        <v>29654.62</v>
      </c>
      <c r="E40" s="2" t="s">
        <v>156</v>
      </c>
    </row>
    <row r="41" spans="1:5" x14ac:dyDescent="0.3">
      <c r="A41" s="45">
        <v>45923</v>
      </c>
      <c r="B41" s="62"/>
      <c r="C41" s="62">
        <v>11.81</v>
      </c>
      <c r="D41" s="62">
        <f t="shared" si="2"/>
        <v>29642.809999999998</v>
      </c>
      <c r="E41" s="2" t="s">
        <v>157</v>
      </c>
    </row>
    <row r="42" spans="1:5" x14ac:dyDescent="0.3">
      <c r="A42" s="45">
        <v>45924</v>
      </c>
      <c r="B42" s="62"/>
      <c r="C42" s="62">
        <v>3.91</v>
      </c>
      <c r="D42" s="62">
        <f t="shared" si="2"/>
        <v>29638.899999999998</v>
      </c>
      <c r="E42" s="2" t="s">
        <v>158</v>
      </c>
    </row>
    <row r="43" spans="1:5" x14ac:dyDescent="0.3">
      <c r="A43" s="45">
        <v>45926</v>
      </c>
      <c r="B43" s="62"/>
      <c r="C43" s="62">
        <v>7.51</v>
      </c>
      <c r="D43" s="62">
        <f t="shared" si="2"/>
        <v>29631.39</v>
      </c>
      <c r="E43" s="2" t="s">
        <v>159</v>
      </c>
    </row>
    <row r="44" spans="1:5" x14ac:dyDescent="0.3">
      <c r="A44" s="45">
        <v>45926</v>
      </c>
      <c r="B44" s="62">
        <v>126</v>
      </c>
      <c r="C44" s="62"/>
      <c r="D44" s="62">
        <f>D43+B44</f>
        <v>29757.39</v>
      </c>
      <c r="E44" s="2" t="s">
        <v>160</v>
      </c>
    </row>
    <row r="45" spans="1:5" x14ac:dyDescent="0.3">
      <c r="A45" s="45">
        <v>45930</v>
      </c>
      <c r="B45" s="62"/>
      <c r="C45" s="62">
        <v>329.44</v>
      </c>
      <c r="D45" s="62">
        <f>D44-C45</f>
        <v>29427.95</v>
      </c>
      <c r="E45" s="2" t="s">
        <v>161</v>
      </c>
    </row>
    <row r="46" spans="1:5" x14ac:dyDescent="0.3">
      <c r="A46" s="45">
        <v>45930</v>
      </c>
      <c r="B46" s="62">
        <v>682.5</v>
      </c>
      <c r="C46" s="62"/>
      <c r="D46" s="62">
        <f>D45+B46</f>
        <v>30110.45</v>
      </c>
      <c r="E46" s="2" t="s">
        <v>162</v>
      </c>
    </row>
    <row r="47" spans="1:5" s="41" customFormat="1" x14ac:dyDescent="0.3">
      <c r="A47" s="64" t="s">
        <v>133</v>
      </c>
      <c r="B47" s="65">
        <f>SUM(B33:B46)</f>
        <v>7072.64</v>
      </c>
      <c r="C47" s="65">
        <f>SUM(C33:C46)</f>
        <v>530.51</v>
      </c>
      <c r="D47" s="65">
        <f>D46</f>
        <v>30110.45</v>
      </c>
    </row>
    <row r="49" spans="1:5" x14ac:dyDescent="0.3">
      <c r="A49" s="70">
        <v>45931</v>
      </c>
      <c r="B49" s="62"/>
      <c r="C49" s="62"/>
      <c r="D49" s="65"/>
    </row>
    <row r="50" spans="1:5" x14ac:dyDescent="0.3">
      <c r="A50" s="45">
        <v>45933</v>
      </c>
      <c r="B50" s="62"/>
      <c r="C50" s="62">
        <v>252</v>
      </c>
      <c r="D50" s="62">
        <f>D46-C50</f>
        <v>29858.45</v>
      </c>
      <c r="E50" s="2" t="s">
        <v>163</v>
      </c>
    </row>
    <row r="51" spans="1:5" x14ac:dyDescent="0.3">
      <c r="A51" s="45">
        <v>45936</v>
      </c>
      <c r="B51" s="62">
        <v>12.48</v>
      </c>
      <c r="C51" s="62"/>
      <c r="D51" s="62">
        <f>D50+B51</f>
        <v>29870.93</v>
      </c>
      <c r="E51" s="2" t="s">
        <v>164</v>
      </c>
    </row>
    <row r="52" spans="1:5" x14ac:dyDescent="0.3">
      <c r="A52" s="45">
        <v>45943</v>
      </c>
      <c r="B52" s="62"/>
      <c r="C52" s="62">
        <v>72</v>
      </c>
      <c r="D52" s="62">
        <f t="shared" ref="D52:D56" si="3">D51-C52</f>
        <v>29798.93</v>
      </c>
      <c r="E52" s="2" t="s">
        <v>165</v>
      </c>
    </row>
    <row r="53" spans="1:5" x14ac:dyDescent="0.3">
      <c r="A53" s="45">
        <v>45944</v>
      </c>
      <c r="B53" s="62"/>
      <c r="C53" s="62">
        <v>47.42</v>
      </c>
      <c r="D53" s="62">
        <f t="shared" si="3"/>
        <v>29751.510000000002</v>
      </c>
      <c r="E53" s="2" t="s">
        <v>158</v>
      </c>
    </row>
    <row r="54" spans="1:5" x14ac:dyDescent="0.3">
      <c r="A54" s="45">
        <v>45947</v>
      </c>
      <c r="B54" s="62"/>
      <c r="C54" s="62">
        <v>82.4</v>
      </c>
      <c r="D54" s="62">
        <f t="shared" si="3"/>
        <v>29669.11</v>
      </c>
      <c r="E54" s="2" t="s">
        <v>166</v>
      </c>
    </row>
    <row r="55" spans="1:5" x14ac:dyDescent="0.3">
      <c r="A55" s="45">
        <v>45947</v>
      </c>
      <c r="B55" s="62"/>
      <c r="C55" s="62">
        <v>19.760000000000002</v>
      </c>
      <c r="D55" s="62">
        <f t="shared" si="3"/>
        <v>29649.350000000002</v>
      </c>
      <c r="E55" s="2" t="s">
        <v>167</v>
      </c>
    </row>
    <row r="56" spans="1:5" x14ac:dyDescent="0.3">
      <c r="A56" s="45">
        <v>45950</v>
      </c>
      <c r="B56" s="62"/>
      <c r="C56" s="62">
        <v>0.85</v>
      </c>
      <c r="D56" s="62">
        <f t="shared" si="3"/>
        <v>29648.500000000004</v>
      </c>
      <c r="E56" s="2" t="s">
        <v>168</v>
      </c>
    </row>
    <row r="57" spans="1:5" x14ac:dyDescent="0.3">
      <c r="A57" s="45">
        <v>45957</v>
      </c>
      <c r="B57" s="62">
        <v>210</v>
      </c>
      <c r="C57" s="62"/>
      <c r="D57" s="62">
        <f t="shared" ref="D57:D58" si="4">D56+B57</f>
        <v>29858.500000000004</v>
      </c>
      <c r="E57" s="2" t="s">
        <v>169</v>
      </c>
    </row>
    <row r="58" spans="1:5" x14ac:dyDescent="0.3">
      <c r="A58" s="45">
        <v>45960</v>
      </c>
      <c r="B58" s="62">
        <v>682.5</v>
      </c>
      <c r="C58" s="62"/>
      <c r="D58" s="62">
        <f t="shared" si="4"/>
        <v>30541.000000000004</v>
      </c>
      <c r="E58" s="2" t="s">
        <v>170</v>
      </c>
    </row>
    <row r="59" spans="1:5" x14ac:dyDescent="0.3">
      <c r="A59" s="45">
        <v>45961</v>
      </c>
      <c r="B59" s="62"/>
      <c r="C59" s="62">
        <v>329.64</v>
      </c>
      <c r="D59" s="62">
        <f>D58-C59</f>
        <v>30211.360000000004</v>
      </c>
      <c r="E59" s="2" t="s">
        <v>171</v>
      </c>
    </row>
    <row r="60" spans="1:5" s="41" customFormat="1" x14ac:dyDescent="0.3">
      <c r="A60" s="64" t="s">
        <v>133</v>
      </c>
      <c r="B60" s="65">
        <f>SUM(B50:B59)</f>
        <v>904.98</v>
      </c>
      <c r="C60" s="65">
        <f>SUM(C50:C59)</f>
        <v>804.07</v>
      </c>
      <c r="D60" s="65">
        <f>D59</f>
        <v>30211.360000000004</v>
      </c>
    </row>
    <row r="61" spans="1:5" x14ac:dyDescent="0.3">
      <c r="A61" s="45"/>
      <c r="B61" s="62"/>
      <c r="C61" s="62"/>
      <c r="D61" s="65"/>
    </row>
    <row r="62" spans="1:5" x14ac:dyDescent="0.3">
      <c r="A62" s="70">
        <v>45962</v>
      </c>
    </row>
    <row r="63" spans="1:5" x14ac:dyDescent="0.3">
      <c r="A63" s="45">
        <v>45964</v>
      </c>
      <c r="B63" s="62"/>
      <c r="C63" s="62">
        <v>50</v>
      </c>
      <c r="D63" s="62">
        <f>D59-C63</f>
        <v>30161.360000000004</v>
      </c>
      <c r="E63" s="2" t="s">
        <v>172</v>
      </c>
    </row>
    <row r="64" spans="1:5" x14ac:dyDescent="0.3">
      <c r="A64" s="45">
        <v>45978</v>
      </c>
      <c r="B64" s="62"/>
      <c r="C64" s="62">
        <v>112.3</v>
      </c>
      <c r="D64" s="62">
        <f t="shared" ref="D64:D67" si="5">D63-C64</f>
        <v>30049.060000000005</v>
      </c>
      <c r="E64" s="2" t="s">
        <v>173</v>
      </c>
    </row>
    <row r="65" spans="1:5" x14ac:dyDescent="0.3">
      <c r="A65" s="45">
        <v>45979</v>
      </c>
      <c r="B65" s="62"/>
      <c r="C65" s="62">
        <v>82.2</v>
      </c>
      <c r="D65" s="62">
        <f t="shared" si="5"/>
        <v>29966.860000000004</v>
      </c>
      <c r="E65" s="2" t="s">
        <v>174</v>
      </c>
    </row>
    <row r="66" spans="1:5" x14ac:dyDescent="0.3">
      <c r="A66" s="45">
        <v>45979</v>
      </c>
      <c r="B66" s="62"/>
      <c r="C66" s="62">
        <v>0.85</v>
      </c>
      <c r="D66" s="62">
        <f t="shared" si="5"/>
        <v>29966.010000000006</v>
      </c>
      <c r="E66" s="2" t="s">
        <v>175</v>
      </c>
    </row>
    <row r="67" spans="1:5" x14ac:dyDescent="0.3">
      <c r="A67" s="45">
        <v>45981</v>
      </c>
      <c r="B67" s="62"/>
      <c r="C67" s="62">
        <v>282.04000000000002</v>
      </c>
      <c r="D67" s="62">
        <f t="shared" si="5"/>
        <v>29683.970000000005</v>
      </c>
      <c r="E67" s="2" t="s">
        <v>176</v>
      </c>
    </row>
    <row r="68" spans="1:5" x14ac:dyDescent="0.3">
      <c r="A68" s="45">
        <v>45982</v>
      </c>
      <c r="B68" s="62">
        <v>168</v>
      </c>
      <c r="C68" s="62"/>
      <c r="D68" s="62">
        <f>D67+B68</f>
        <v>29851.970000000005</v>
      </c>
      <c r="E68" s="2" t="s">
        <v>177</v>
      </c>
    </row>
    <row r="69" spans="1:5" x14ac:dyDescent="0.3">
      <c r="A69" s="45">
        <v>45982</v>
      </c>
      <c r="B69" s="62"/>
      <c r="C69" s="62">
        <v>329.44</v>
      </c>
      <c r="D69" s="62">
        <f>D68-C69</f>
        <v>29522.530000000006</v>
      </c>
      <c r="E69" s="2" t="s">
        <v>178</v>
      </c>
    </row>
    <row r="70" spans="1:5" s="41" customFormat="1" x14ac:dyDescent="0.3">
      <c r="A70" s="41" t="s">
        <v>133</v>
      </c>
      <c r="B70" s="65">
        <f>SUM(B63:B69)</f>
        <v>168</v>
      </c>
      <c r="C70" s="65">
        <f>SUM(C63:C69)</f>
        <v>856.82999999999993</v>
      </c>
      <c r="D70" s="65">
        <f>D69</f>
        <v>29522.530000000006</v>
      </c>
    </row>
    <row r="71" spans="1:5" x14ac:dyDescent="0.3">
      <c r="B71" s="62"/>
      <c r="C71" s="62"/>
      <c r="D71" s="62"/>
    </row>
    <row r="72" spans="1:5" x14ac:dyDescent="0.3">
      <c r="A72" s="70">
        <v>45992</v>
      </c>
      <c r="B72" s="62"/>
      <c r="C72" s="62"/>
      <c r="D72" s="62"/>
    </row>
    <row r="73" spans="1:5" x14ac:dyDescent="0.3">
      <c r="A73" s="45">
        <v>45992</v>
      </c>
      <c r="B73" s="62">
        <v>682.5</v>
      </c>
      <c r="C73" s="62"/>
      <c r="D73" s="62">
        <f>D70+B73</f>
        <v>30205.030000000006</v>
      </c>
      <c r="E73" s="2" t="s">
        <v>16</v>
      </c>
    </row>
    <row r="74" spans="1:5" x14ac:dyDescent="0.3">
      <c r="A74" s="45">
        <v>45992</v>
      </c>
      <c r="B74" s="62"/>
      <c r="C74" s="62">
        <v>12.07</v>
      </c>
      <c r="D74" s="62">
        <f t="shared" ref="D74:D76" si="6">D73-C74</f>
        <v>30192.960000000006</v>
      </c>
      <c r="E74" s="2" t="s">
        <v>179</v>
      </c>
    </row>
    <row r="75" spans="1:5" x14ac:dyDescent="0.3">
      <c r="A75" s="45">
        <v>46001</v>
      </c>
      <c r="B75" s="62"/>
      <c r="C75" s="62">
        <v>10.87</v>
      </c>
      <c r="D75" s="62">
        <f t="shared" si="6"/>
        <v>30182.090000000007</v>
      </c>
      <c r="E75" s="2" t="s">
        <v>158</v>
      </c>
    </row>
    <row r="76" spans="1:5" x14ac:dyDescent="0.3">
      <c r="A76" s="45">
        <v>46008</v>
      </c>
      <c r="B76" s="62"/>
      <c r="C76" s="62">
        <v>82.2</v>
      </c>
      <c r="D76" s="62">
        <f t="shared" si="6"/>
        <v>30099.890000000007</v>
      </c>
      <c r="E76" s="2" t="s">
        <v>180</v>
      </c>
    </row>
    <row r="77" spans="1:5" x14ac:dyDescent="0.3">
      <c r="A77" s="45">
        <v>46009</v>
      </c>
      <c r="B77" s="62">
        <v>126</v>
      </c>
      <c r="C77" s="62"/>
      <c r="D77" s="62">
        <f>D76+B77</f>
        <v>30225.890000000007</v>
      </c>
      <c r="E77" s="2" t="s">
        <v>181</v>
      </c>
    </row>
    <row r="78" spans="1:5" x14ac:dyDescent="0.3">
      <c r="A78" s="45">
        <v>46010</v>
      </c>
      <c r="B78" s="62"/>
      <c r="C78" s="62">
        <v>329.44</v>
      </c>
      <c r="D78" s="62">
        <f t="shared" ref="D78:D79" si="7">D77-C78</f>
        <v>29896.450000000008</v>
      </c>
      <c r="E78" s="2" t="s">
        <v>182</v>
      </c>
    </row>
    <row r="79" spans="1:5" x14ac:dyDescent="0.3">
      <c r="A79" s="45">
        <v>46014</v>
      </c>
      <c r="B79" s="62"/>
      <c r="C79" s="62">
        <v>229.49</v>
      </c>
      <c r="D79" s="62">
        <f t="shared" si="7"/>
        <v>29666.960000000006</v>
      </c>
      <c r="E79" s="2" t="s">
        <v>183</v>
      </c>
    </row>
    <row r="80" spans="1:5" x14ac:dyDescent="0.3">
      <c r="A80" s="45">
        <v>46021</v>
      </c>
      <c r="B80" s="62">
        <v>682.5</v>
      </c>
      <c r="C80" s="62"/>
      <c r="D80" s="62">
        <f>D79+B80</f>
        <v>30349.460000000006</v>
      </c>
      <c r="E80" s="2" t="s">
        <v>184</v>
      </c>
    </row>
    <row r="81" spans="1:5" x14ac:dyDescent="0.3">
      <c r="A81" s="45">
        <v>46022</v>
      </c>
      <c r="B81" s="62"/>
      <c r="C81" s="62">
        <v>61.36</v>
      </c>
      <c r="D81" s="62">
        <f t="shared" ref="D81:D82" si="8">D80-C81</f>
        <v>30288.100000000006</v>
      </c>
      <c r="E81" s="2" t="s">
        <v>185</v>
      </c>
    </row>
    <row r="82" spans="1:5" x14ac:dyDescent="0.3">
      <c r="A82" s="45">
        <v>46022</v>
      </c>
      <c r="B82" s="62"/>
      <c r="C82" s="62">
        <v>5000</v>
      </c>
      <c r="D82" s="65">
        <f t="shared" si="8"/>
        <v>25288.100000000006</v>
      </c>
      <c r="E82" s="2" t="s">
        <v>186</v>
      </c>
    </row>
    <row r="83" spans="1:5" x14ac:dyDescent="0.3">
      <c r="B83" s="62"/>
      <c r="C83" s="62"/>
      <c r="D83" s="62"/>
    </row>
    <row r="84" spans="1:5" x14ac:dyDescent="0.3">
      <c r="A84" s="70">
        <v>46023</v>
      </c>
      <c r="B84" s="62"/>
      <c r="C84" s="62"/>
      <c r="D84" s="62"/>
    </row>
    <row r="85" spans="1:5" x14ac:dyDescent="0.3">
      <c r="A85" s="45">
        <v>46024</v>
      </c>
      <c r="B85" s="62"/>
      <c r="C85" s="62">
        <v>4324</v>
      </c>
      <c r="D85" s="62">
        <f>D82-C85</f>
        <v>20964.100000000006</v>
      </c>
      <c r="E85" s="2" t="s">
        <v>186</v>
      </c>
    </row>
    <row r="86" spans="1:5" x14ac:dyDescent="0.3">
      <c r="A86" s="45">
        <v>46028</v>
      </c>
      <c r="B86" s="62"/>
      <c r="C86" s="62">
        <v>47.45</v>
      </c>
      <c r="D86" s="62">
        <f t="shared" ref="D86:D89" si="9">D85-C86</f>
        <v>20916.650000000005</v>
      </c>
      <c r="E86" s="2" t="s">
        <v>187</v>
      </c>
    </row>
    <row r="87" spans="1:5" x14ac:dyDescent="0.3">
      <c r="A87" s="45">
        <v>46041</v>
      </c>
      <c r="B87" s="62"/>
      <c r="C87" s="62">
        <v>82.4</v>
      </c>
      <c r="D87" s="62">
        <f t="shared" si="9"/>
        <v>20834.250000000004</v>
      </c>
      <c r="E87" s="2" t="s">
        <v>188</v>
      </c>
    </row>
    <row r="88" spans="1:5" x14ac:dyDescent="0.3">
      <c r="A88" s="45">
        <v>46045</v>
      </c>
      <c r="B88" s="62"/>
      <c r="C88" s="62">
        <v>875.3</v>
      </c>
      <c r="D88" s="62">
        <f t="shared" si="9"/>
        <v>19958.950000000004</v>
      </c>
      <c r="E88" s="2" t="s">
        <v>189</v>
      </c>
    </row>
    <row r="89" spans="1:5" x14ac:dyDescent="0.3">
      <c r="A89" s="45">
        <v>46048</v>
      </c>
      <c r="B89" s="62"/>
      <c r="C89" s="62">
        <v>7.58</v>
      </c>
      <c r="D89" s="62">
        <f t="shared" si="9"/>
        <v>19951.370000000003</v>
      </c>
      <c r="E89" s="2" t="s">
        <v>10</v>
      </c>
    </row>
    <row r="90" spans="1:5" x14ac:dyDescent="0.3">
      <c r="A90" s="45">
        <v>46050</v>
      </c>
      <c r="B90" s="62">
        <v>168</v>
      </c>
      <c r="C90" s="62"/>
      <c r="D90" s="62">
        <f>D89+B90</f>
        <v>20119.370000000003</v>
      </c>
      <c r="E90" s="2" t="s">
        <v>190</v>
      </c>
    </row>
    <row r="91" spans="1:5" x14ac:dyDescent="0.3">
      <c r="A91" s="45">
        <v>46052</v>
      </c>
      <c r="C91" s="62">
        <v>4800</v>
      </c>
      <c r="D91" s="62">
        <f>D90-C91</f>
        <v>15319.370000000003</v>
      </c>
      <c r="E91" s="2" t="s">
        <v>191</v>
      </c>
    </row>
    <row r="92" spans="1:5" x14ac:dyDescent="0.3">
      <c r="A92" s="45">
        <v>46052</v>
      </c>
      <c r="B92" s="62">
        <v>682.5</v>
      </c>
      <c r="D92" s="65">
        <f>D91+B92</f>
        <v>16001.870000000003</v>
      </c>
      <c r="E92" s="2" t="s">
        <v>16</v>
      </c>
    </row>
    <row r="94" spans="1:5" x14ac:dyDescent="0.3">
      <c r="A94" s="70">
        <v>46054</v>
      </c>
    </row>
    <row r="95" spans="1:5" x14ac:dyDescent="0.3">
      <c r="A95" s="45">
        <v>46055</v>
      </c>
      <c r="B95" s="62"/>
      <c r="C95" s="62">
        <v>329.44</v>
      </c>
      <c r="D95" s="62">
        <f>D92-C95</f>
        <v>15672.430000000002</v>
      </c>
      <c r="E95" s="2" t="s">
        <v>192</v>
      </c>
    </row>
    <row r="96" spans="1:5" x14ac:dyDescent="0.3">
      <c r="A96" s="45">
        <v>46055</v>
      </c>
      <c r="B96" s="62"/>
      <c r="C96" s="62">
        <v>47.72</v>
      </c>
      <c r="D96" s="62">
        <f t="shared" ref="D96:D99" si="10">D95-C96</f>
        <v>15624.710000000003</v>
      </c>
      <c r="E96" s="2" t="s">
        <v>193</v>
      </c>
    </row>
    <row r="97" spans="1:5" x14ac:dyDescent="0.3">
      <c r="A97" s="45">
        <v>46063</v>
      </c>
      <c r="B97" s="62"/>
      <c r="C97" s="62">
        <v>49.44</v>
      </c>
      <c r="D97" s="62">
        <f t="shared" si="10"/>
        <v>15575.270000000002</v>
      </c>
      <c r="E97" s="2" t="s">
        <v>158</v>
      </c>
    </row>
    <row r="98" spans="1:5" x14ac:dyDescent="0.3">
      <c r="A98" s="45">
        <v>46070</v>
      </c>
      <c r="B98" s="62"/>
      <c r="C98" s="62">
        <v>8.5</v>
      </c>
      <c r="D98" s="62">
        <f t="shared" si="10"/>
        <v>15566.770000000002</v>
      </c>
      <c r="E98" s="2" t="s">
        <v>194</v>
      </c>
    </row>
    <row r="99" spans="1:5" x14ac:dyDescent="0.3">
      <c r="A99" s="45">
        <v>46071</v>
      </c>
      <c r="B99" s="62"/>
      <c r="C99" s="62">
        <v>82.4</v>
      </c>
      <c r="D99" s="62">
        <f t="shared" si="10"/>
        <v>15484.370000000003</v>
      </c>
      <c r="E99" s="2" t="s">
        <v>195</v>
      </c>
    </row>
    <row r="100" spans="1:5" x14ac:dyDescent="0.3">
      <c r="A100" s="45">
        <v>46073</v>
      </c>
      <c r="B100" s="62"/>
      <c r="C100" s="62">
        <v>329.44</v>
      </c>
      <c r="D100" s="62">
        <f>D99-C100</f>
        <v>15154.930000000002</v>
      </c>
      <c r="E100" s="2" t="s">
        <v>196</v>
      </c>
    </row>
    <row r="101" spans="1:5" x14ac:dyDescent="0.3">
      <c r="A101" s="45">
        <v>46077</v>
      </c>
      <c r="B101" s="62">
        <v>66</v>
      </c>
      <c r="C101" s="62"/>
      <c r="D101" s="62">
        <f t="shared" ref="D101:D102" si="11">D100+B101</f>
        <v>15220.930000000002</v>
      </c>
      <c r="E101" s="2" t="s">
        <v>197</v>
      </c>
    </row>
    <row r="102" spans="1:5" x14ac:dyDescent="0.3">
      <c r="A102" s="45">
        <v>46078</v>
      </c>
      <c r="B102" s="62">
        <v>84</v>
      </c>
      <c r="C102" s="62"/>
      <c r="D102" s="65">
        <f t="shared" si="11"/>
        <v>15304.930000000002</v>
      </c>
      <c r="E102" s="2" t="s">
        <v>198</v>
      </c>
    </row>
    <row r="103" spans="1:5" x14ac:dyDescent="0.3">
      <c r="B103" s="62"/>
      <c r="C103" s="62"/>
      <c r="D103" s="62"/>
    </row>
    <row r="104" spans="1:5" x14ac:dyDescent="0.3">
      <c r="A104" s="70">
        <v>46082</v>
      </c>
      <c r="B104" s="62"/>
      <c r="C104" s="62"/>
      <c r="D104" s="62"/>
    </row>
    <row r="105" spans="1:5" x14ac:dyDescent="0.3">
      <c r="A105" s="45">
        <v>46083</v>
      </c>
      <c r="B105" s="62">
        <v>682.5</v>
      </c>
      <c r="C105" s="62"/>
      <c r="D105" s="62">
        <f>D102+B105</f>
        <v>15987.430000000002</v>
      </c>
      <c r="E105" s="2" t="s">
        <v>16</v>
      </c>
    </row>
    <row r="106" spans="1:5" x14ac:dyDescent="0.3">
      <c r="A106" s="45">
        <v>46086</v>
      </c>
      <c r="B106" s="62"/>
      <c r="C106" s="62">
        <v>47.72</v>
      </c>
      <c r="D106" s="62">
        <f t="shared" ref="D106:D107" si="12">D105-C106</f>
        <v>15939.710000000003</v>
      </c>
      <c r="E106" s="2" t="s">
        <v>193</v>
      </c>
    </row>
    <row r="107" spans="1:5" x14ac:dyDescent="0.3">
      <c r="A107" s="45">
        <v>46090</v>
      </c>
      <c r="B107" s="62"/>
      <c r="C107" s="62">
        <v>7850</v>
      </c>
      <c r="D107" s="62">
        <f t="shared" si="12"/>
        <v>8089.7100000000028</v>
      </c>
      <c r="E107" s="2" t="s">
        <v>199</v>
      </c>
    </row>
    <row r="108" spans="1:5" x14ac:dyDescent="0.3">
      <c r="A108" s="45">
        <v>46091</v>
      </c>
      <c r="B108" s="62">
        <v>60</v>
      </c>
      <c r="C108" s="62"/>
      <c r="D108" s="62">
        <f>D107+B108</f>
        <v>8149.7100000000028</v>
      </c>
      <c r="E108" s="2" t="s">
        <v>16</v>
      </c>
    </row>
    <row r="109" spans="1:5" x14ac:dyDescent="0.3">
      <c r="A109" s="45">
        <v>46092</v>
      </c>
      <c r="B109" s="62"/>
      <c r="C109" s="62">
        <v>9.2200000000000006</v>
      </c>
      <c r="D109" s="62">
        <f t="shared" ref="D109:D113" si="13">D108-C109</f>
        <v>8140.4900000000025</v>
      </c>
      <c r="E109" s="2" t="s">
        <v>200</v>
      </c>
    </row>
    <row r="110" spans="1:5" x14ac:dyDescent="0.3">
      <c r="A110" s="45">
        <v>46094</v>
      </c>
      <c r="C110" s="62">
        <v>329.44</v>
      </c>
      <c r="D110" s="62">
        <f t="shared" si="13"/>
        <v>7811.0500000000029</v>
      </c>
      <c r="E110" s="2" t="s">
        <v>201</v>
      </c>
    </row>
    <row r="111" spans="1:5" x14ac:dyDescent="0.3">
      <c r="A111" s="45">
        <v>46097</v>
      </c>
      <c r="B111" s="62"/>
      <c r="C111" s="62">
        <v>549.6</v>
      </c>
      <c r="D111" s="62">
        <f t="shared" si="13"/>
        <v>7261.4500000000025</v>
      </c>
      <c r="E111" s="2" t="s">
        <v>202</v>
      </c>
    </row>
    <row r="112" spans="1:5" x14ac:dyDescent="0.3">
      <c r="A112" s="45">
        <v>46098</v>
      </c>
      <c r="B112" s="62"/>
      <c r="C112" s="62">
        <v>8.5</v>
      </c>
      <c r="D112" s="62">
        <f t="shared" si="13"/>
        <v>7252.9500000000025</v>
      </c>
      <c r="E112" s="2" t="s">
        <v>194</v>
      </c>
    </row>
    <row r="113" spans="1:6" x14ac:dyDescent="0.3">
      <c r="A113" s="45">
        <v>46099</v>
      </c>
      <c r="B113" s="62"/>
      <c r="C113" s="62">
        <v>82.4</v>
      </c>
      <c r="D113" s="62">
        <f t="shared" si="13"/>
        <v>7170.5500000000029</v>
      </c>
      <c r="E113" s="2" t="s">
        <v>203</v>
      </c>
    </row>
    <row r="114" spans="1:6" x14ac:dyDescent="0.3">
      <c r="A114" s="45">
        <v>46104</v>
      </c>
      <c r="B114" s="62">
        <v>210</v>
      </c>
      <c r="C114" s="62"/>
      <c r="D114" s="62">
        <f t="shared" ref="D114:D115" si="14">D113+B114</f>
        <v>7380.5500000000029</v>
      </c>
      <c r="E114" s="2" t="s">
        <v>204</v>
      </c>
    </row>
    <row r="115" spans="1:6" x14ac:dyDescent="0.3">
      <c r="A115" s="45">
        <v>46105</v>
      </c>
      <c r="B115" s="62">
        <v>16495.3</v>
      </c>
      <c r="C115" s="62"/>
      <c r="D115" s="62">
        <f t="shared" si="14"/>
        <v>23875.850000000002</v>
      </c>
      <c r="E115" s="2" t="s">
        <v>205</v>
      </c>
    </row>
    <row r="116" spans="1:6" x14ac:dyDescent="0.3">
      <c r="A116" s="45">
        <v>46105</v>
      </c>
      <c r="B116" s="62"/>
      <c r="C116" s="62">
        <v>7459</v>
      </c>
      <c r="D116" s="62">
        <f>D115-C116</f>
        <v>16416.850000000002</v>
      </c>
      <c r="E116" s="2" t="s">
        <v>206</v>
      </c>
    </row>
    <row r="117" spans="1:6" x14ac:dyDescent="0.3">
      <c r="A117" s="45">
        <v>46108</v>
      </c>
      <c r="B117" s="62">
        <v>1977.19</v>
      </c>
      <c r="C117" s="62"/>
      <c r="D117" s="62">
        <f>D116+B117</f>
        <v>18394.04</v>
      </c>
      <c r="E117" s="2" t="s">
        <v>207</v>
      </c>
    </row>
    <row r="118" spans="1:6" x14ac:dyDescent="0.3">
      <c r="A118" s="45">
        <v>46108</v>
      </c>
      <c r="B118" s="62"/>
      <c r="C118" s="62">
        <v>1864.8</v>
      </c>
      <c r="D118" s="62">
        <f>D117-C118</f>
        <v>16529.240000000002</v>
      </c>
      <c r="E118" s="2" t="s">
        <v>206</v>
      </c>
    </row>
    <row r="119" spans="1:6" x14ac:dyDescent="0.3">
      <c r="A119" s="45">
        <v>46111</v>
      </c>
      <c r="B119" s="62">
        <v>682.5</v>
      </c>
      <c r="C119" s="62"/>
      <c r="D119" s="65">
        <f>D118+B119</f>
        <v>17211.740000000002</v>
      </c>
      <c r="E119" s="2" t="s">
        <v>16</v>
      </c>
      <c r="F119" s="86" t="s">
        <v>240</v>
      </c>
    </row>
    <row r="121" spans="1:6" x14ac:dyDescent="0.3">
      <c r="D121" s="90">
        <f>D119+'MPC 25.26'!F156</f>
        <v>20959.390000000007</v>
      </c>
      <c r="E121" s="91" t="s">
        <v>241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8"/>
  <sheetViews>
    <sheetView workbookViewId="0">
      <pane ySplit="1" topLeftCell="A147" activePane="bottomLeft" state="frozen"/>
      <selection activeCell="H33" sqref="H33"/>
      <selection pane="bottomLeft" activeCell="E156" sqref="E156"/>
    </sheetView>
  </sheetViews>
  <sheetFormatPr defaultColWidth="11.59765625" defaultRowHeight="14.4" x14ac:dyDescent="0.3"/>
  <cols>
    <col min="1" max="1" width="23.296875" style="2" customWidth="1"/>
    <col min="2" max="2" width="27.3984375" style="2" customWidth="1"/>
    <col min="3" max="3" width="11.8984375" style="3" bestFit="1" customWidth="1"/>
    <col min="4" max="4" width="12.8984375" style="4" customWidth="1"/>
    <col min="5" max="5" width="47.796875" style="1" customWidth="1"/>
    <col min="6" max="6" width="18.59765625" style="5" customWidth="1"/>
    <col min="7" max="7" width="11.59765625" style="1"/>
    <col min="8" max="8" width="38.296875" style="1" customWidth="1"/>
    <col min="9" max="9" width="11.59765625" style="1"/>
    <col min="10" max="13" width="11.59765625" style="6"/>
    <col min="14" max="256" width="11.59765625" style="1"/>
    <col min="257" max="257" width="23.296875" style="1" customWidth="1"/>
    <col min="258" max="258" width="27.3984375" style="1" customWidth="1"/>
    <col min="259" max="259" width="11.59765625" style="1"/>
    <col min="260" max="260" width="12.69921875" style="1" customWidth="1"/>
    <col min="261" max="261" width="37" style="1" customWidth="1"/>
    <col min="262" max="262" width="18.59765625" style="1" customWidth="1"/>
    <col min="263" max="263" width="11.59765625" style="1"/>
    <col min="264" max="264" width="26.59765625" style="1" customWidth="1"/>
    <col min="265" max="512" width="11.59765625" style="1"/>
    <col min="513" max="513" width="23.296875" style="1" customWidth="1"/>
    <col min="514" max="514" width="27.3984375" style="1" customWidth="1"/>
    <col min="515" max="515" width="11.59765625" style="1"/>
    <col min="516" max="516" width="12.69921875" style="1" customWidth="1"/>
    <col min="517" max="517" width="37" style="1" customWidth="1"/>
    <col min="518" max="518" width="18.59765625" style="1" customWidth="1"/>
    <col min="519" max="519" width="11.59765625" style="1"/>
    <col min="520" max="520" width="26.59765625" style="1" customWidth="1"/>
    <col min="521" max="768" width="11.59765625" style="1"/>
    <col min="769" max="769" width="23.296875" style="1" customWidth="1"/>
    <col min="770" max="770" width="27.3984375" style="1" customWidth="1"/>
    <col min="771" max="771" width="11.59765625" style="1"/>
    <col min="772" max="772" width="12.69921875" style="1" customWidth="1"/>
    <col min="773" max="773" width="37" style="1" customWidth="1"/>
    <col min="774" max="774" width="18.59765625" style="1" customWidth="1"/>
    <col min="775" max="775" width="11.59765625" style="1"/>
    <col min="776" max="776" width="26.59765625" style="1" customWidth="1"/>
    <col min="777" max="1024" width="11.59765625" style="1"/>
    <col min="1025" max="1025" width="23.296875" style="1" customWidth="1"/>
    <col min="1026" max="1026" width="27.3984375" style="1" customWidth="1"/>
    <col min="1027" max="1027" width="11.59765625" style="1"/>
    <col min="1028" max="1028" width="12.69921875" style="1" customWidth="1"/>
    <col min="1029" max="1029" width="37" style="1" customWidth="1"/>
    <col min="1030" max="1030" width="18.59765625" style="1" customWidth="1"/>
    <col min="1031" max="1031" width="11.59765625" style="1"/>
    <col min="1032" max="1032" width="26.59765625" style="1" customWidth="1"/>
    <col min="1033" max="1280" width="11.59765625" style="1"/>
    <col min="1281" max="1281" width="23.296875" style="1" customWidth="1"/>
    <col min="1282" max="1282" width="27.3984375" style="1" customWidth="1"/>
    <col min="1283" max="1283" width="11.59765625" style="1"/>
    <col min="1284" max="1284" width="12.69921875" style="1" customWidth="1"/>
    <col min="1285" max="1285" width="37" style="1" customWidth="1"/>
    <col min="1286" max="1286" width="18.59765625" style="1" customWidth="1"/>
    <col min="1287" max="1287" width="11.59765625" style="1"/>
    <col min="1288" max="1288" width="26.59765625" style="1" customWidth="1"/>
    <col min="1289" max="1536" width="11.59765625" style="1"/>
    <col min="1537" max="1537" width="23.296875" style="1" customWidth="1"/>
    <col min="1538" max="1538" width="27.3984375" style="1" customWidth="1"/>
    <col min="1539" max="1539" width="11.59765625" style="1"/>
    <col min="1540" max="1540" width="12.69921875" style="1" customWidth="1"/>
    <col min="1541" max="1541" width="37" style="1" customWidth="1"/>
    <col min="1542" max="1542" width="18.59765625" style="1" customWidth="1"/>
    <col min="1543" max="1543" width="11.59765625" style="1"/>
    <col min="1544" max="1544" width="26.59765625" style="1" customWidth="1"/>
    <col min="1545" max="1792" width="11.59765625" style="1"/>
    <col min="1793" max="1793" width="23.296875" style="1" customWidth="1"/>
    <col min="1794" max="1794" width="27.3984375" style="1" customWidth="1"/>
    <col min="1795" max="1795" width="11.59765625" style="1"/>
    <col min="1796" max="1796" width="12.69921875" style="1" customWidth="1"/>
    <col min="1797" max="1797" width="37" style="1" customWidth="1"/>
    <col min="1798" max="1798" width="18.59765625" style="1" customWidth="1"/>
    <col min="1799" max="1799" width="11.59765625" style="1"/>
    <col min="1800" max="1800" width="26.59765625" style="1" customWidth="1"/>
    <col min="1801" max="2048" width="11.59765625" style="1"/>
    <col min="2049" max="2049" width="23.296875" style="1" customWidth="1"/>
    <col min="2050" max="2050" width="27.3984375" style="1" customWidth="1"/>
    <col min="2051" max="2051" width="11.59765625" style="1"/>
    <col min="2052" max="2052" width="12.69921875" style="1" customWidth="1"/>
    <col min="2053" max="2053" width="37" style="1" customWidth="1"/>
    <col min="2054" max="2054" width="18.59765625" style="1" customWidth="1"/>
    <col min="2055" max="2055" width="11.59765625" style="1"/>
    <col min="2056" max="2056" width="26.59765625" style="1" customWidth="1"/>
    <col min="2057" max="2304" width="11.59765625" style="1"/>
    <col min="2305" max="2305" width="23.296875" style="1" customWidth="1"/>
    <col min="2306" max="2306" width="27.3984375" style="1" customWidth="1"/>
    <col min="2307" max="2307" width="11.59765625" style="1"/>
    <col min="2308" max="2308" width="12.69921875" style="1" customWidth="1"/>
    <col min="2309" max="2309" width="37" style="1" customWidth="1"/>
    <col min="2310" max="2310" width="18.59765625" style="1" customWidth="1"/>
    <col min="2311" max="2311" width="11.59765625" style="1"/>
    <col min="2312" max="2312" width="26.59765625" style="1" customWidth="1"/>
    <col min="2313" max="2560" width="11.59765625" style="1"/>
    <col min="2561" max="2561" width="23.296875" style="1" customWidth="1"/>
    <col min="2562" max="2562" width="27.3984375" style="1" customWidth="1"/>
    <col min="2563" max="2563" width="11.59765625" style="1"/>
    <col min="2564" max="2564" width="12.69921875" style="1" customWidth="1"/>
    <col min="2565" max="2565" width="37" style="1" customWidth="1"/>
    <col min="2566" max="2566" width="18.59765625" style="1" customWidth="1"/>
    <col min="2567" max="2567" width="11.59765625" style="1"/>
    <col min="2568" max="2568" width="26.59765625" style="1" customWidth="1"/>
    <col min="2569" max="2816" width="11.59765625" style="1"/>
    <col min="2817" max="2817" width="23.296875" style="1" customWidth="1"/>
    <col min="2818" max="2818" width="27.3984375" style="1" customWidth="1"/>
    <col min="2819" max="2819" width="11.59765625" style="1"/>
    <col min="2820" max="2820" width="12.69921875" style="1" customWidth="1"/>
    <col min="2821" max="2821" width="37" style="1" customWidth="1"/>
    <col min="2822" max="2822" width="18.59765625" style="1" customWidth="1"/>
    <col min="2823" max="2823" width="11.59765625" style="1"/>
    <col min="2824" max="2824" width="26.59765625" style="1" customWidth="1"/>
    <col min="2825" max="3072" width="11.59765625" style="1"/>
    <col min="3073" max="3073" width="23.296875" style="1" customWidth="1"/>
    <col min="3074" max="3074" width="27.3984375" style="1" customWidth="1"/>
    <col min="3075" max="3075" width="11.59765625" style="1"/>
    <col min="3076" max="3076" width="12.69921875" style="1" customWidth="1"/>
    <col min="3077" max="3077" width="37" style="1" customWidth="1"/>
    <col min="3078" max="3078" width="18.59765625" style="1" customWidth="1"/>
    <col min="3079" max="3079" width="11.59765625" style="1"/>
    <col min="3080" max="3080" width="26.59765625" style="1" customWidth="1"/>
    <col min="3081" max="3328" width="11.59765625" style="1"/>
    <col min="3329" max="3329" width="23.296875" style="1" customWidth="1"/>
    <col min="3330" max="3330" width="27.3984375" style="1" customWidth="1"/>
    <col min="3331" max="3331" width="11.59765625" style="1"/>
    <col min="3332" max="3332" width="12.69921875" style="1" customWidth="1"/>
    <col min="3333" max="3333" width="37" style="1" customWidth="1"/>
    <col min="3334" max="3334" width="18.59765625" style="1" customWidth="1"/>
    <col min="3335" max="3335" width="11.59765625" style="1"/>
    <col min="3336" max="3336" width="26.59765625" style="1" customWidth="1"/>
    <col min="3337" max="3584" width="11.59765625" style="1"/>
    <col min="3585" max="3585" width="23.296875" style="1" customWidth="1"/>
    <col min="3586" max="3586" width="27.3984375" style="1" customWidth="1"/>
    <col min="3587" max="3587" width="11.59765625" style="1"/>
    <col min="3588" max="3588" width="12.69921875" style="1" customWidth="1"/>
    <col min="3589" max="3589" width="37" style="1" customWidth="1"/>
    <col min="3590" max="3590" width="18.59765625" style="1" customWidth="1"/>
    <col min="3591" max="3591" width="11.59765625" style="1"/>
    <col min="3592" max="3592" width="26.59765625" style="1" customWidth="1"/>
    <col min="3593" max="3840" width="11.59765625" style="1"/>
    <col min="3841" max="3841" width="23.296875" style="1" customWidth="1"/>
    <col min="3842" max="3842" width="27.3984375" style="1" customWidth="1"/>
    <col min="3843" max="3843" width="11.59765625" style="1"/>
    <col min="3844" max="3844" width="12.69921875" style="1" customWidth="1"/>
    <col min="3845" max="3845" width="37" style="1" customWidth="1"/>
    <col min="3846" max="3846" width="18.59765625" style="1" customWidth="1"/>
    <col min="3847" max="3847" width="11.59765625" style="1"/>
    <col min="3848" max="3848" width="26.59765625" style="1" customWidth="1"/>
    <col min="3849" max="4096" width="11.59765625" style="1"/>
    <col min="4097" max="4097" width="23.296875" style="1" customWidth="1"/>
    <col min="4098" max="4098" width="27.3984375" style="1" customWidth="1"/>
    <col min="4099" max="4099" width="11.59765625" style="1"/>
    <col min="4100" max="4100" width="12.69921875" style="1" customWidth="1"/>
    <col min="4101" max="4101" width="37" style="1" customWidth="1"/>
    <col min="4102" max="4102" width="18.59765625" style="1" customWidth="1"/>
    <col min="4103" max="4103" width="11.59765625" style="1"/>
    <col min="4104" max="4104" width="26.59765625" style="1" customWidth="1"/>
    <col min="4105" max="4352" width="11.59765625" style="1"/>
    <col min="4353" max="4353" width="23.296875" style="1" customWidth="1"/>
    <col min="4354" max="4354" width="27.3984375" style="1" customWidth="1"/>
    <col min="4355" max="4355" width="11.59765625" style="1"/>
    <col min="4356" max="4356" width="12.69921875" style="1" customWidth="1"/>
    <col min="4357" max="4357" width="37" style="1" customWidth="1"/>
    <col min="4358" max="4358" width="18.59765625" style="1" customWidth="1"/>
    <col min="4359" max="4359" width="11.59765625" style="1"/>
    <col min="4360" max="4360" width="26.59765625" style="1" customWidth="1"/>
    <col min="4361" max="4608" width="11.59765625" style="1"/>
    <col min="4609" max="4609" width="23.296875" style="1" customWidth="1"/>
    <col min="4610" max="4610" width="27.3984375" style="1" customWidth="1"/>
    <col min="4611" max="4611" width="11.59765625" style="1"/>
    <col min="4612" max="4612" width="12.69921875" style="1" customWidth="1"/>
    <col min="4613" max="4613" width="37" style="1" customWidth="1"/>
    <col min="4614" max="4614" width="18.59765625" style="1" customWidth="1"/>
    <col min="4615" max="4615" width="11.59765625" style="1"/>
    <col min="4616" max="4616" width="26.59765625" style="1" customWidth="1"/>
    <col min="4617" max="4864" width="11.59765625" style="1"/>
    <col min="4865" max="4865" width="23.296875" style="1" customWidth="1"/>
    <col min="4866" max="4866" width="27.3984375" style="1" customWidth="1"/>
    <col min="4867" max="4867" width="11.59765625" style="1"/>
    <col min="4868" max="4868" width="12.69921875" style="1" customWidth="1"/>
    <col min="4869" max="4869" width="37" style="1" customWidth="1"/>
    <col min="4870" max="4870" width="18.59765625" style="1" customWidth="1"/>
    <col min="4871" max="4871" width="11.59765625" style="1"/>
    <col min="4872" max="4872" width="26.59765625" style="1" customWidth="1"/>
    <col min="4873" max="5120" width="11.59765625" style="1"/>
    <col min="5121" max="5121" width="23.296875" style="1" customWidth="1"/>
    <col min="5122" max="5122" width="27.3984375" style="1" customWidth="1"/>
    <col min="5123" max="5123" width="11.59765625" style="1"/>
    <col min="5124" max="5124" width="12.69921875" style="1" customWidth="1"/>
    <col min="5125" max="5125" width="37" style="1" customWidth="1"/>
    <col min="5126" max="5126" width="18.59765625" style="1" customWidth="1"/>
    <col min="5127" max="5127" width="11.59765625" style="1"/>
    <col min="5128" max="5128" width="26.59765625" style="1" customWidth="1"/>
    <col min="5129" max="5376" width="11.59765625" style="1"/>
    <col min="5377" max="5377" width="23.296875" style="1" customWidth="1"/>
    <col min="5378" max="5378" width="27.3984375" style="1" customWidth="1"/>
    <col min="5379" max="5379" width="11.59765625" style="1"/>
    <col min="5380" max="5380" width="12.69921875" style="1" customWidth="1"/>
    <col min="5381" max="5381" width="37" style="1" customWidth="1"/>
    <col min="5382" max="5382" width="18.59765625" style="1" customWidth="1"/>
    <col min="5383" max="5383" width="11.59765625" style="1"/>
    <col min="5384" max="5384" width="26.59765625" style="1" customWidth="1"/>
    <col min="5385" max="5632" width="11.59765625" style="1"/>
    <col min="5633" max="5633" width="23.296875" style="1" customWidth="1"/>
    <col min="5634" max="5634" width="27.3984375" style="1" customWidth="1"/>
    <col min="5635" max="5635" width="11.59765625" style="1"/>
    <col min="5636" max="5636" width="12.69921875" style="1" customWidth="1"/>
    <col min="5637" max="5637" width="37" style="1" customWidth="1"/>
    <col min="5638" max="5638" width="18.59765625" style="1" customWidth="1"/>
    <col min="5639" max="5639" width="11.59765625" style="1"/>
    <col min="5640" max="5640" width="26.59765625" style="1" customWidth="1"/>
    <col min="5641" max="5888" width="11.59765625" style="1"/>
    <col min="5889" max="5889" width="23.296875" style="1" customWidth="1"/>
    <col min="5890" max="5890" width="27.3984375" style="1" customWidth="1"/>
    <col min="5891" max="5891" width="11.59765625" style="1"/>
    <col min="5892" max="5892" width="12.69921875" style="1" customWidth="1"/>
    <col min="5893" max="5893" width="37" style="1" customWidth="1"/>
    <col min="5894" max="5894" width="18.59765625" style="1" customWidth="1"/>
    <col min="5895" max="5895" width="11.59765625" style="1"/>
    <col min="5896" max="5896" width="26.59765625" style="1" customWidth="1"/>
    <col min="5897" max="6144" width="11.59765625" style="1"/>
    <col min="6145" max="6145" width="23.296875" style="1" customWidth="1"/>
    <col min="6146" max="6146" width="27.3984375" style="1" customWidth="1"/>
    <col min="6147" max="6147" width="11.59765625" style="1"/>
    <col min="6148" max="6148" width="12.69921875" style="1" customWidth="1"/>
    <col min="6149" max="6149" width="37" style="1" customWidth="1"/>
    <col min="6150" max="6150" width="18.59765625" style="1" customWidth="1"/>
    <col min="6151" max="6151" width="11.59765625" style="1"/>
    <col min="6152" max="6152" width="26.59765625" style="1" customWidth="1"/>
    <col min="6153" max="6400" width="11.59765625" style="1"/>
    <col min="6401" max="6401" width="23.296875" style="1" customWidth="1"/>
    <col min="6402" max="6402" width="27.3984375" style="1" customWidth="1"/>
    <col min="6403" max="6403" width="11.59765625" style="1"/>
    <col min="6404" max="6404" width="12.69921875" style="1" customWidth="1"/>
    <col min="6405" max="6405" width="37" style="1" customWidth="1"/>
    <col min="6406" max="6406" width="18.59765625" style="1" customWidth="1"/>
    <col min="6407" max="6407" width="11.59765625" style="1"/>
    <col min="6408" max="6408" width="26.59765625" style="1" customWidth="1"/>
    <col min="6409" max="6656" width="11.59765625" style="1"/>
    <col min="6657" max="6657" width="23.296875" style="1" customWidth="1"/>
    <col min="6658" max="6658" width="27.3984375" style="1" customWidth="1"/>
    <col min="6659" max="6659" width="11.59765625" style="1"/>
    <col min="6660" max="6660" width="12.69921875" style="1" customWidth="1"/>
    <col min="6661" max="6661" width="37" style="1" customWidth="1"/>
    <col min="6662" max="6662" width="18.59765625" style="1" customWidth="1"/>
    <col min="6663" max="6663" width="11.59765625" style="1"/>
    <col min="6664" max="6664" width="26.59765625" style="1" customWidth="1"/>
    <col min="6665" max="6912" width="11.59765625" style="1"/>
    <col min="6913" max="6913" width="23.296875" style="1" customWidth="1"/>
    <col min="6914" max="6914" width="27.3984375" style="1" customWidth="1"/>
    <col min="6915" max="6915" width="11.59765625" style="1"/>
    <col min="6916" max="6916" width="12.69921875" style="1" customWidth="1"/>
    <col min="6917" max="6917" width="37" style="1" customWidth="1"/>
    <col min="6918" max="6918" width="18.59765625" style="1" customWidth="1"/>
    <col min="6919" max="6919" width="11.59765625" style="1"/>
    <col min="6920" max="6920" width="26.59765625" style="1" customWidth="1"/>
    <col min="6921" max="7168" width="11.59765625" style="1"/>
    <col min="7169" max="7169" width="23.296875" style="1" customWidth="1"/>
    <col min="7170" max="7170" width="27.3984375" style="1" customWidth="1"/>
    <col min="7171" max="7171" width="11.59765625" style="1"/>
    <col min="7172" max="7172" width="12.69921875" style="1" customWidth="1"/>
    <col min="7173" max="7173" width="37" style="1" customWidth="1"/>
    <col min="7174" max="7174" width="18.59765625" style="1" customWidth="1"/>
    <col min="7175" max="7175" width="11.59765625" style="1"/>
    <col min="7176" max="7176" width="26.59765625" style="1" customWidth="1"/>
    <col min="7177" max="7424" width="11.59765625" style="1"/>
    <col min="7425" max="7425" width="23.296875" style="1" customWidth="1"/>
    <col min="7426" max="7426" width="27.3984375" style="1" customWidth="1"/>
    <col min="7427" max="7427" width="11.59765625" style="1"/>
    <col min="7428" max="7428" width="12.69921875" style="1" customWidth="1"/>
    <col min="7429" max="7429" width="37" style="1" customWidth="1"/>
    <col min="7430" max="7430" width="18.59765625" style="1" customWidth="1"/>
    <col min="7431" max="7431" width="11.59765625" style="1"/>
    <col min="7432" max="7432" width="26.59765625" style="1" customWidth="1"/>
    <col min="7433" max="7680" width="11.59765625" style="1"/>
    <col min="7681" max="7681" width="23.296875" style="1" customWidth="1"/>
    <col min="7682" max="7682" width="27.3984375" style="1" customWidth="1"/>
    <col min="7683" max="7683" width="11.59765625" style="1"/>
    <col min="7684" max="7684" width="12.69921875" style="1" customWidth="1"/>
    <col min="7685" max="7685" width="37" style="1" customWidth="1"/>
    <col min="7686" max="7686" width="18.59765625" style="1" customWidth="1"/>
    <col min="7687" max="7687" width="11.59765625" style="1"/>
    <col min="7688" max="7688" width="26.59765625" style="1" customWidth="1"/>
    <col min="7689" max="7936" width="11.59765625" style="1"/>
    <col min="7937" max="7937" width="23.296875" style="1" customWidth="1"/>
    <col min="7938" max="7938" width="27.3984375" style="1" customWidth="1"/>
    <col min="7939" max="7939" width="11.59765625" style="1"/>
    <col min="7940" max="7940" width="12.69921875" style="1" customWidth="1"/>
    <col min="7941" max="7941" width="37" style="1" customWidth="1"/>
    <col min="7942" max="7942" width="18.59765625" style="1" customWidth="1"/>
    <col min="7943" max="7943" width="11.59765625" style="1"/>
    <col min="7944" max="7944" width="26.59765625" style="1" customWidth="1"/>
    <col min="7945" max="8192" width="11.59765625" style="1"/>
    <col min="8193" max="8193" width="23.296875" style="1" customWidth="1"/>
    <col min="8194" max="8194" width="27.3984375" style="1" customWidth="1"/>
    <col min="8195" max="8195" width="11.59765625" style="1"/>
    <col min="8196" max="8196" width="12.69921875" style="1" customWidth="1"/>
    <col min="8197" max="8197" width="37" style="1" customWidth="1"/>
    <col min="8198" max="8198" width="18.59765625" style="1" customWidth="1"/>
    <col min="8199" max="8199" width="11.59765625" style="1"/>
    <col min="8200" max="8200" width="26.59765625" style="1" customWidth="1"/>
    <col min="8201" max="8448" width="11.59765625" style="1"/>
    <col min="8449" max="8449" width="23.296875" style="1" customWidth="1"/>
    <col min="8450" max="8450" width="27.3984375" style="1" customWidth="1"/>
    <col min="8451" max="8451" width="11.59765625" style="1"/>
    <col min="8452" max="8452" width="12.69921875" style="1" customWidth="1"/>
    <col min="8453" max="8453" width="37" style="1" customWidth="1"/>
    <col min="8454" max="8454" width="18.59765625" style="1" customWidth="1"/>
    <col min="8455" max="8455" width="11.59765625" style="1"/>
    <col min="8456" max="8456" width="26.59765625" style="1" customWidth="1"/>
    <col min="8457" max="8704" width="11.59765625" style="1"/>
    <col min="8705" max="8705" width="23.296875" style="1" customWidth="1"/>
    <col min="8706" max="8706" width="27.3984375" style="1" customWidth="1"/>
    <col min="8707" max="8707" width="11.59765625" style="1"/>
    <col min="8708" max="8708" width="12.69921875" style="1" customWidth="1"/>
    <col min="8709" max="8709" width="37" style="1" customWidth="1"/>
    <col min="8710" max="8710" width="18.59765625" style="1" customWidth="1"/>
    <col min="8711" max="8711" width="11.59765625" style="1"/>
    <col min="8712" max="8712" width="26.59765625" style="1" customWidth="1"/>
    <col min="8713" max="8960" width="11.59765625" style="1"/>
    <col min="8961" max="8961" width="23.296875" style="1" customWidth="1"/>
    <col min="8962" max="8962" width="27.3984375" style="1" customWidth="1"/>
    <col min="8963" max="8963" width="11.59765625" style="1"/>
    <col min="8964" max="8964" width="12.69921875" style="1" customWidth="1"/>
    <col min="8965" max="8965" width="37" style="1" customWidth="1"/>
    <col min="8966" max="8966" width="18.59765625" style="1" customWidth="1"/>
    <col min="8967" max="8967" width="11.59765625" style="1"/>
    <col min="8968" max="8968" width="26.59765625" style="1" customWidth="1"/>
    <col min="8969" max="9216" width="11.59765625" style="1"/>
    <col min="9217" max="9217" width="23.296875" style="1" customWidth="1"/>
    <col min="9218" max="9218" width="27.3984375" style="1" customWidth="1"/>
    <col min="9219" max="9219" width="11.59765625" style="1"/>
    <col min="9220" max="9220" width="12.69921875" style="1" customWidth="1"/>
    <col min="9221" max="9221" width="37" style="1" customWidth="1"/>
    <col min="9222" max="9222" width="18.59765625" style="1" customWidth="1"/>
    <col min="9223" max="9223" width="11.59765625" style="1"/>
    <col min="9224" max="9224" width="26.59765625" style="1" customWidth="1"/>
    <col min="9225" max="9472" width="11.59765625" style="1"/>
    <col min="9473" max="9473" width="23.296875" style="1" customWidth="1"/>
    <col min="9474" max="9474" width="27.3984375" style="1" customWidth="1"/>
    <col min="9475" max="9475" width="11.59765625" style="1"/>
    <col min="9476" max="9476" width="12.69921875" style="1" customWidth="1"/>
    <col min="9477" max="9477" width="37" style="1" customWidth="1"/>
    <col min="9478" max="9478" width="18.59765625" style="1" customWidth="1"/>
    <col min="9479" max="9479" width="11.59765625" style="1"/>
    <col min="9480" max="9480" width="26.59765625" style="1" customWidth="1"/>
    <col min="9481" max="9728" width="11.59765625" style="1"/>
    <col min="9729" max="9729" width="23.296875" style="1" customWidth="1"/>
    <col min="9730" max="9730" width="27.3984375" style="1" customWidth="1"/>
    <col min="9731" max="9731" width="11.59765625" style="1"/>
    <col min="9732" max="9732" width="12.69921875" style="1" customWidth="1"/>
    <col min="9733" max="9733" width="37" style="1" customWidth="1"/>
    <col min="9734" max="9734" width="18.59765625" style="1" customWidth="1"/>
    <col min="9735" max="9735" width="11.59765625" style="1"/>
    <col min="9736" max="9736" width="26.59765625" style="1" customWidth="1"/>
    <col min="9737" max="9984" width="11.59765625" style="1"/>
    <col min="9985" max="9985" width="23.296875" style="1" customWidth="1"/>
    <col min="9986" max="9986" width="27.3984375" style="1" customWidth="1"/>
    <col min="9987" max="9987" width="11.59765625" style="1"/>
    <col min="9988" max="9988" width="12.69921875" style="1" customWidth="1"/>
    <col min="9989" max="9989" width="37" style="1" customWidth="1"/>
    <col min="9990" max="9990" width="18.59765625" style="1" customWidth="1"/>
    <col min="9991" max="9991" width="11.59765625" style="1"/>
    <col min="9992" max="9992" width="26.59765625" style="1" customWidth="1"/>
    <col min="9993" max="10240" width="11.59765625" style="1"/>
    <col min="10241" max="10241" width="23.296875" style="1" customWidth="1"/>
    <col min="10242" max="10242" width="27.3984375" style="1" customWidth="1"/>
    <col min="10243" max="10243" width="11.59765625" style="1"/>
    <col min="10244" max="10244" width="12.69921875" style="1" customWidth="1"/>
    <col min="10245" max="10245" width="37" style="1" customWidth="1"/>
    <col min="10246" max="10246" width="18.59765625" style="1" customWidth="1"/>
    <col min="10247" max="10247" width="11.59765625" style="1"/>
    <col min="10248" max="10248" width="26.59765625" style="1" customWidth="1"/>
    <col min="10249" max="10496" width="11.59765625" style="1"/>
    <col min="10497" max="10497" width="23.296875" style="1" customWidth="1"/>
    <col min="10498" max="10498" width="27.3984375" style="1" customWidth="1"/>
    <col min="10499" max="10499" width="11.59765625" style="1"/>
    <col min="10500" max="10500" width="12.69921875" style="1" customWidth="1"/>
    <col min="10501" max="10501" width="37" style="1" customWidth="1"/>
    <col min="10502" max="10502" width="18.59765625" style="1" customWidth="1"/>
    <col min="10503" max="10503" width="11.59765625" style="1"/>
    <col min="10504" max="10504" width="26.59765625" style="1" customWidth="1"/>
    <col min="10505" max="10752" width="11.59765625" style="1"/>
    <col min="10753" max="10753" width="23.296875" style="1" customWidth="1"/>
    <col min="10754" max="10754" width="27.3984375" style="1" customWidth="1"/>
    <col min="10755" max="10755" width="11.59765625" style="1"/>
    <col min="10756" max="10756" width="12.69921875" style="1" customWidth="1"/>
    <col min="10757" max="10757" width="37" style="1" customWidth="1"/>
    <col min="10758" max="10758" width="18.59765625" style="1" customWidth="1"/>
    <col min="10759" max="10759" width="11.59765625" style="1"/>
    <col min="10760" max="10760" width="26.59765625" style="1" customWidth="1"/>
    <col min="10761" max="11008" width="11.59765625" style="1"/>
    <col min="11009" max="11009" width="23.296875" style="1" customWidth="1"/>
    <col min="11010" max="11010" width="27.3984375" style="1" customWidth="1"/>
    <col min="11011" max="11011" width="11.59765625" style="1"/>
    <col min="11012" max="11012" width="12.69921875" style="1" customWidth="1"/>
    <col min="11013" max="11013" width="37" style="1" customWidth="1"/>
    <col min="11014" max="11014" width="18.59765625" style="1" customWidth="1"/>
    <col min="11015" max="11015" width="11.59765625" style="1"/>
    <col min="11016" max="11016" width="26.59765625" style="1" customWidth="1"/>
    <col min="11017" max="11264" width="11.59765625" style="1"/>
    <col min="11265" max="11265" width="23.296875" style="1" customWidth="1"/>
    <col min="11266" max="11266" width="27.3984375" style="1" customWidth="1"/>
    <col min="11267" max="11267" width="11.59765625" style="1"/>
    <col min="11268" max="11268" width="12.69921875" style="1" customWidth="1"/>
    <col min="11269" max="11269" width="37" style="1" customWidth="1"/>
    <col min="11270" max="11270" width="18.59765625" style="1" customWidth="1"/>
    <col min="11271" max="11271" width="11.59765625" style="1"/>
    <col min="11272" max="11272" width="26.59765625" style="1" customWidth="1"/>
    <col min="11273" max="11520" width="11.59765625" style="1"/>
    <col min="11521" max="11521" width="23.296875" style="1" customWidth="1"/>
    <col min="11522" max="11522" width="27.3984375" style="1" customWidth="1"/>
    <col min="11523" max="11523" width="11.59765625" style="1"/>
    <col min="11524" max="11524" width="12.69921875" style="1" customWidth="1"/>
    <col min="11525" max="11525" width="37" style="1" customWidth="1"/>
    <col min="11526" max="11526" width="18.59765625" style="1" customWidth="1"/>
    <col min="11527" max="11527" width="11.59765625" style="1"/>
    <col min="11528" max="11528" width="26.59765625" style="1" customWidth="1"/>
    <col min="11529" max="11776" width="11.59765625" style="1"/>
    <col min="11777" max="11777" width="23.296875" style="1" customWidth="1"/>
    <col min="11778" max="11778" width="27.3984375" style="1" customWidth="1"/>
    <col min="11779" max="11779" width="11.59765625" style="1"/>
    <col min="11780" max="11780" width="12.69921875" style="1" customWidth="1"/>
    <col min="11781" max="11781" width="37" style="1" customWidth="1"/>
    <col min="11782" max="11782" width="18.59765625" style="1" customWidth="1"/>
    <col min="11783" max="11783" width="11.59765625" style="1"/>
    <col min="11784" max="11784" width="26.59765625" style="1" customWidth="1"/>
    <col min="11785" max="12032" width="11.59765625" style="1"/>
    <col min="12033" max="12033" width="23.296875" style="1" customWidth="1"/>
    <col min="12034" max="12034" width="27.3984375" style="1" customWidth="1"/>
    <col min="12035" max="12035" width="11.59765625" style="1"/>
    <col min="12036" max="12036" width="12.69921875" style="1" customWidth="1"/>
    <col min="12037" max="12037" width="37" style="1" customWidth="1"/>
    <col min="12038" max="12038" width="18.59765625" style="1" customWidth="1"/>
    <col min="12039" max="12039" width="11.59765625" style="1"/>
    <col min="12040" max="12040" width="26.59765625" style="1" customWidth="1"/>
    <col min="12041" max="12288" width="11.59765625" style="1"/>
    <col min="12289" max="12289" width="23.296875" style="1" customWidth="1"/>
    <col min="12290" max="12290" width="27.3984375" style="1" customWidth="1"/>
    <col min="12291" max="12291" width="11.59765625" style="1"/>
    <col min="12292" max="12292" width="12.69921875" style="1" customWidth="1"/>
    <col min="12293" max="12293" width="37" style="1" customWidth="1"/>
    <col min="12294" max="12294" width="18.59765625" style="1" customWidth="1"/>
    <col min="12295" max="12295" width="11.59765625" style="1"/>
    <col min="12296" max="12296" width="26.59765625" style="1" customWidth="1"/>
    <col min="12297" max="12544" width="11.59765625" style="1"/>
    <col min="12545" max="12545" width="23.296875" style="1" customWidth="1"/>
    <col min="12546" max="12546" width="27.3984375" style="1" customWidth="1"/>
    <col min="12547" max="12547" width="11.59765625" style="1"/>
    <col min="12548" max="12548" width="12.69921875" style="1" customWidth="1"/>
    <col min="12549" max="12549" width="37" style="1" customWidth="1"/>
    <col min="12550" max="12550" width="18.59765625" style="1" customWidth="1"/>
    <col min="12551" max="12551" width="11.59765625" style="1"/>
    <col min="12552" max="12552" width="26.59765625" style="1" customWidth="1"/>
    <col min="12553" max="12800" width="11.59765625" style="1"/>
    <col min="12801" max="12801" width="23.296875" style="1" customWidth="1"/>
    <col min="12802" max="12802" width="27.3984375" style="1" customWidth="1"/>
    <col min="12803" max="12803" width="11.59765625" style="1"/>
    <col min="12804" max="12804" width="12.69921875" style="1" customWidth="1"/>
    <col min="12805" max="12805" width="37" style="1" customWidth="1"/>
    <col min="12806" max="12806" width="18.59765625" style="1" customWidth="1"/>
    <col min="12807" max="12807" width="11.59765625" style="1"/>
    <col min="12808" max="12808" width="26.59765625" style="1" customWidth="1"/>
    <col min="12809" max="13056" width="11.59765625" style="1"/>
    <col min="13057" max="13057" width="23.296875" style="1" customWidth="1"/>
    <col min="13058" max="13058" width="27.3984375" style="1" customWidth="1"/>
    <col min="13059" max="13059" width="11.59765625" style="1"/>
    <col min="13060" max="13060" width="12.69921875" style="1" customWidth="1"/>
    <col min="13061" max="13061" width="37" style="1" customWidth="1"/>
    <col min="13062" max="13062" width="18.59765625" style="1" customWidth="1"/>
    <col min="13063" max="13063" width="11.59765625" style="1"/>
    <col min="13064" max="13064" width="26.59765625" style="1" customWidth="1"/>
    <col min="13065" max="13312" width="11.59765625" style="1"/>
    <col min="13313" max="13313" width="23.296875" style="1" customWidth="1"/>
    <col min="13314" max="13314" width="27.3984375" style="1" customWidth="1"/>
    <col min="13315" max="13315" width="11.59765625" style="1"/>
    <col min="13316" max="13316" width="12.69921875" style="1" customWidth="1"/>
    <col min="13317" max="13317" width="37" style="1" customWidth="1"/>
    <col min="13318" max="13318" width="18.59765625" style="1" customWidth="1"/>
    <col min="13319" max="13319" width="11.59765625" style="1"/>
    <col min="13320" max="13320" width="26.59765625" style="1" customWidth="1"/>
    <col min="13321" max="13568" width="11.59765625" style="1"/>
    <col min="13569" max="13569" width="23.296875" style="1" customWidth="1"/>
    <col min="13570" max="13570" width="27.3984375" style="1" customWidth="1"/>
    <col min="13571" max="13571" width="11.59765625" style="1"/>
    <col min="13572" max="13572" width="12.69921875" style="1" customWidth="1"/>
    <col min="13573" max="13573" width="37" style="1" customWidth="1"/>
    <col min="13574" max="13574" width="18.59765625" style="1" customWidth="1"/>
    <col min="13575" max="13575" width="11.59765625" style="1"/>
    <col min="13576" max="13576" width="26.59765625" style="1" customWidth="1"/>
    <col min="13577" max="13824" width="11.59765625" style="1"/>
    <col min="13825" max="13825" width="23.296875" style="1" customWidth="1"/>
    <col min="13826" max="13826" width="27.3984375" style="1" customWidth="1"/>
    <col min="13827" max="13827" width="11.59765625" style="1"/>
    <col min="13828" max="13828" width="12.69921875" style="1" customWidth="1"/>
    <col min="13829" max="13829" width="37" style="1" customWidth="1"/>
    <col min="13830" max="13830" width="18.59765625" style="1" customWidth="1"/>
    <col min="13831" max="13831" width="11.59765625" style="1"/>
    <col min="13832" max="13832" width="26.59765625" style="1" customWidth="1"/>
    <col min="13833" max="14080" width="11.59765625" style="1"/>
    <col min="14081" max="14081" width="23.296875" style="1" customWidth="1"/>
    <col min="14082" max="14082" width="27.3984375" style="1" customWidth="1"/>
    <col min="14083" max="14083" width="11.59765625" style="1"/>
    <col min="14084" max="14084" width="12.69921875" style="1" customWidth="1"/>
    <col min="14085" max="14085" width="37" style="1" customWidth="1"/>
    <col min="14086" max="14086" width="18.59765625" style="1" customWidth="1"/>
    <col min="14087" max="14087" width="11.59765625" style="1"/>
    <col min="14088" max="14088" width="26.59765625" style="1" customWidth="1"/>
    <col min="14089" max="14336" width="11.59765625" style="1"/>
    <col min="14337" max="14337" width="23.296875" style="1" customWidth="1"/>
    <col min="14338" max="14338" width="27.3984375" style="1" customWidth="1"/>
    <col min="14339" max="14339" width="11.59765625" style="1"/>
    <col min="14340" max="14340" width="12.69921875" style="1" customWidth="1"/>
    <col min="14341" max="14341" width="37" style="1" customWidth="1"/>
    <col min="14342" max="14342" width="18.59765625" style="1" customWidth="1"/>
    <col min="14343" max="14343" width="11.59765625" style="1"/>
    <col min="14344" max="14344" width="26.59765625" style="1" customWidth="1"/>
    <col min="14345" max="14592" width="11.59765625" style="1"/>
    <col min="14593" max="14593" width="23.296875" style="1" customWidth="1"/>
    <col min="14594" max="14594" width="27.3984375" style="1" customWidth="1"/>
    <col min="14595" max="14595" width="11.59765625" style="1"/>
    <col min="14596" max="14596" width="12.69921875" style="1" customWidth="1"/>
    <col min="14597" max="14597" width="37" style="1" customWidth="1"/>
    <col min="14598" max="14598" width="18.59765625" style="1" customWidth="1"/>
    <col min="14599" max="14599" width="11.59765625" style="1"/>
    <col min="14600" max="14600" width="26.59765625" style="1" customWidth="1"/>
    <col min="14601" max="14848" width="11.59765625" style="1"/>
    <col min="14849" max="14849" width="23.296875" style="1" customWidth="1"/>
    <col min="14850" max="14850" width="27.3984375" style="1" customWidth="1"/>
    <col min="14851" max="14851" width="11.59765625" style="1"/>
    <col min="14852" max="14852" width="12.69921875" style="1" customWidth="1"/>
    <col min="14853" max="14853" width="37" style="1" customWidth="1"/>
    <col min="14854" max="14854" width="18.59765625" style="1" customWidth="1"/>
    <col min="14855" max="14855" width="11.59765625" style="1"/>
    <col min="14856" max="14856" width="26.59765625" style="1" customWidth="1"/>
    <col min="14857" max="15104" width="11.59765625" style="1"/>
    <col min="15105" max="15105" width="23.296875" style="1" customWidth="1"/>
    <col min="15106" max="15106" width="27.3984375" style="1" customWidth="1"/>
    <col min="15107" max="15107" width="11.59765625" style="1"/>
    <col min="15108" max="15108" width="12.69921875" style="1" customWidth="1"/>
    <col min="15109" max="15109" width="37" style="1" customWidth="1"/>
    <col min="15110" max="15110" width="18.59765625" style="1" customWidth="1"/>
    <col min="15111" max="15111" width="11.59765625" style="1"/>
    <col min="15112" max="15112" width="26.59765625" style="1" customWidth="1"/>
    <col min="15113" max="15360" width="11.59765625" style="1"/>
    <col min="15361" max="15361" width="23.296875" style="1" customWidth="1"/>
    <col min="15362" max="15362" width="27.3984375" style="1" customWidth="1"/>
    <col min="15363" max="15363" width="11.59765625" style="1"/>
    <col min="15364" max="15364" width="12.69921875" style="1" customWidth="1"/>
    <col min="15365" max="15365" width="37" style="1" customWidth="1"/>
    <col min="15366" max="15366" width="18.59765625" style="1" customWidth="1"/>
    <col min="15367" max="15367" width="11.59765625" style="1"/>
    <col min="15368" max="15368" width="26.59765625" style="1" customWidth="1"/>
    <col min="15369" max="15616" width="11.59765625" style="1"/>
    <col min="15617" max="15617" width="23.296875" style="1" customWidth="1"/>
    <col min="15618" max="15618" width="27.3984375" style="1" customWidth="1"/>
    <col min="15619" max="15619" width="11.59765625" style="1"/>
    <col min="15620" max="15620" width="12.69921875" style="1" customWidth="1"/>
    <col min="15621" max="15621" width="37" style="1" customWidth="1"/>
    <col min="15622" max="15622" width="18.59765625" style="1" customWidth="1"/>
    <col min="15623" max="15623" width="11.59765625" style="1"/>
    <col min="15624" max="15624" width="26.59765625" style="1" customWidth="1"/>
    <col min="15625" max="15872" width="11.59765625" style="1"/>
    <col min="15873" max="15873" width="23.296875" style="1" customWidth="1"/>
    <col min="15874" max="15874" width="27.3984375" style="1" customWidth="1"/>
    <col min="15875" max="15875" width="11.59765625" style="1"/>
    <col min="15876" max="15876" width="12.69921875" style="1" customWidth="1"/>
    <col min="15877" max="15877" width="37" style="1" customWidth="1"/>
    <col min="15878" max="15878" width="18.59765625" style="1" customWidth="1"/>
    <col min="15879" max="15879" width="11.59765625" style="1"/>
    <col min="15880" max="15880" width="26.59765625" style="1" customWidth="1"/>
    <col min="15881" max="16128" width="11.59765625" style="1"/>
    <col min="16129" max="16129" width="23.296875" style="1" customWidth="1"/>
    <col min="16130" max="16130" width="27.3984375" style="1" customWidth="1"/>
    <col min="16131" max="16131" width="11.59765625" style="1"/>
    <col min="16132" max="16132" width="12.69921875" style="1" customWidth="1"/>
    <col min="16133" max="16133" width="37" style="1" customWidth="1"/>
    <col min="16134" max="16134" width="18.59765625" style="1" customWidth="1"/>
    <col min="16135" max="16135" width="11.59765625" style="1"/>
    <col min="16136" max="16136" width="26.59765625" style="1" customWidth="1"/>
    <col min="16137" max="16384" width="11.59765625" style="1"/>
  </cols>
  <sheetData>
    <row r="1" spans="1:8" s="7" customFormat="1" ht="12.7" x14ac:dyDescent="0.25">
      <c r="A1" s="8" t="s">
        <v>0</v>
      </c>
      <c r="B1" s="8"/>
      <c r="C1" s="9" t="s">
        <v>1</v>
      </c>
      <c r="D1" s="10" t="s">
        <v>2</v>
      </c>
      <c r="E1" s="7" t="s">
        <v>3</v>
      </c>
      <c r="F1" s="11" t="s">
        <v>4</v>
      </c>
      <c r="H1" s="11" t="s">
        <v>5</v>
      </c>
    </row>
    <row r="2" spans="1:8" s="7" customFormat="1" x14ac:dyDescent="0.3">
      <c r="A2" s="8"/>
      <c r="B2" s="8">
        <v>9</v>
      </c>
      <c r="C2" s="9"/>
      <c r="D2" s="10"/>
      <c r="F2" s="11"/>
      <c r="H2"/>
    </row>
    <row r="3" spans="1:8" s="7" customFormat="1" x14ac:dyDescent="0.3">
      <c r="A3" s="8" t="s">
        <v>6</v>
      </c>
      <c r="B3" s="8" t="s">
        <v>7</v>
      </c>
      <c r="C3" s="9" t="s">
        <v>1</v>
      </c>
      <c r="D3" s="10" t="s">
        <v>2</v>
      </c>
      <c r="E3" s="7" t="s">
        <v>3</v>
      </c>
      <c r="F3" s="11" t="s">
        <v>4</v>
      </c>
      <c r="G3" s="7" t="s">
        <v>37</v>
      </c>
      <c r="H3" t="s">
        <v>38</v>
      </c>
    </row>
    <row r="4" spans="1:8" s="83" customFormat="1" x14ac:dyDescent="0.3">
      <c r="A4" s="78">
        <v>45750</v>
      </c>
      <c r="B4" s="79"/>
      <c r="C4" s="80"/>
      <c r="D4" s="80"/>
      <c r="E4" s="81" t="s">
        <v>8</v>
      </c>
      <c r="F4" s="82">
        <v>20655.21</v>
      </c>
      <c r="G4" s="85"/>
      <c r="H4" s="84"/>
    </row>
    <row r="5" spans="1:8" s="21" customFormat="1" x14ac:dyDescent="0.3">
      <c r="A5" s="23">
        <v>45748</v>
      </c>
      <c r="B5" s="22" t="s">
        <v>32</v>
      </c>
      <c r="C5" s="87"/>
      <c r="D5" s="87">
        <v>99.62</v>
      </c>
      <c r="E5" s="21" t="s">
        <v>242</v>
      </c>
      <c r="F5" s="49">
        <f>F4+Table1[[#This Row],[Paid In]]-Table1[[#This Row],[Withdrawn]]</f>
        <v>20555.59</v>
      </c>
      <c r="G5" s="88"/>
      <c r="H5" s="89"/>
    </row>
    <row r="6" spans="1:8" s="21" customFormat="1" x14ac:dyDescent="0.3">
      <c r="A6" s="23">
        <v>45749</v>
      </c>
      <c r="B6" s="22"/>
      <c r="C6" s="87">
        <v>32.5</v>
      </c>
      <c r="D6" s="87"/>
      <c r="E6" s="21" t="s">
        <v>16</v>
      </c>
      <c r="F6" s="49">
        <f>F5+Table1[[#This Row],[Paid In]]+Table1[[#This Row],[Withdrawn]]</f>
        <v>20588.09</v>
      </c>
      <c r="G6" s="88"/>
      <c r="H6" s="89"/>
    </row>
    <row r="7" spans="1:8" x14ac:dyDescent="0.3">
      <c r="A7" s="17">
        <v>45751</v>
      </c>
      <c r="B7" s="18" t="s">
        <v>9</v>
      </c>
      <c r="D7" s="4">
        <v>80.48</v>
      </c>
      <c r="E7" s="1" t="s">
        <v>10</v>
      </c>
      <c r="F7" s="19">
        <f>F6-Table1[[#This Row],[Withdrawn]]</f>
        <v>20507.61</v>
      </c>
      <c r="H7"/>
    </row>
    <row r="8" spans="1:8" x14ac:dyDescent="0.3">
      <c r="A8" s="17">
        <v>45755</v>
      </c>
      <c r="B8" s="18" t="s">
        <v>11</v>
      </c>
      <c r="C8" s="3">
        <v>16880</v>
      </c>
      <c r="E8" s="1" t="s">
        <v>12</v>
      </c>
      <c r="F8" s="19">
        <f>F7+Table1[[#This Row],[Paid In]]</f>
        <v>37387.61</v>
      </c>
      <c r="H8"/>
    </row>
    <row r="9" spans="1:8" x14ac:dyDescent="0.3">
      <c r="A9" s="17">
        <v>45758</v>
      </c>
      <c r="B9" s="18" t="s">
        <v>13</v>
      </c>
      <c r="C9" s="3">
        <v>58.5</v>
      </c>
      <c r="E9" s="1" t="s">
        <v>14</v>
      </c>
      <c r="F9" s="19">
        <f>F8+Table1[[#This Row],[Paid In]]</f>
        <v>37446.11</v>
      </c>
      <c r="H9" s="20"/>
    </row>
    <row r="10" spans="1:8" x14ac:dyDescent="0.3">
      <c r="A10" s="17">
        <v>45761</v>
      </c>
      <c r="B10" s="18" t="s">
        <v>15</v>
      </c>
      <c r="C10" s="3">
        <v>650</v>
      </c>
      <c r="E10" s="1" t="s">
        <v>16</v>
      </c>
      <c r="F10" s="19">
        <f>F9+Table1[[#This Row],[Paid In]]</f>
        <v>38096.11</v>
      </c>
      <c r="H10"/>
    </row>
    <row r="11" spans="1:8" x14ac:dyDescent="0.3">
      <c r="A11" s="17">
        <v>45761</v>
      </c>
      <c r="B11" s="18" t="s">
        <v>17</v>
      </c>
      <c r="D11" s="4">
        <v>1661.87</v>
      </c>
      <c r="E11" s="1" t="s">
        <v>18</v>
      </c>
      <c r="F11" s="19">
        <f>F10-Table1[[#This Row],[Withdrawn]]</f>
        <v>36434.239999999998</v>
      </c>
      <c r="H11"/>
    </row>
    <row r="12" spans="1:8" x14ac:dyDescent="0.3">
      <c r="A12" s="17">
        <v>45763</v>
      </c>
      <c r="B12" s="18" t="s">
        <v>19</v>
      </c>
      <c r="D12" s="4">
        <v>133.4</v>
      </c>
      <c r="E12" s="1" t="s">
        <v>20</v>
      </c>
      <c r="F12" s="19">
        <f>F11-Table1[[#This Row],[Withdrawn]]</f>
        <v>36300.839999999997</v>
      </c>
      <c r="H12"/>
    </row>
    <row r="13" spans="1:8" x14ac:dyDescent="0.3">
      <c r="A13" s="17">
        <v>45763</v>
      </c>
      <c r="B13" s="18" t="s">
        <v>21</v>
      </c>
      <c r="D13" s="4">
        <v>329.47</v>
      </c>
      <c r="E13" s="1" t="s">
        <v>22</v>
      </c>
      <c r="F13" s="19">
        <f>F12-Table1[[#This Row],[Withdrawn]]</f>
        <v>35971.369999999995</v>
      </c>
      <c r="H13"/>
    </row>
    <row r="14" spans="1:8" x14ac:dyDescent="0.3">
      <c r="A14" s="17">
        <v>45770</v>
      </c>
      <c r="B14" s="18" t="s">
        <v>23</v>
      </c>
      <c r="D14" s="4">
        <v>115.2</v>
      </c>
      <c r="E14" s="1" t="s">
        <v>24</v>
      </c>
      <c r="F14" s="19">
        <f>F13-Table1[[#This Row],[Withdrawn]]</f>
        <v>35856.17</v>
      </c>
      <c r="H14"/>
    </row>
    <row r="15" spans="1:8" x14ac:dyDescent="0.3">
      <c r="A15" s="17">
        <v>45775</v>
      </c>
      <c r="B15" s="18" t="s">
        <v>15</v>
      </c>
      <c r="C15" s="3">
        <v>168</v>
      </c>
      <c r="E15" s="1" t="s">
        <v>25</v>
      </c>
      <c r="F15" s="19">
        <f>F14+Table1[[#This Row],[Paid In]]</f>
        <v>36024.17</v>
      </c>
      <c r="H15"/>
    </row>
    <row r="16" spans="1:8" x14ac:dyDescent="0.3">
      <c r="A16" s="17">
        <v>45775</v>
      </c>
      <c r="B16" s="18" t="s">
        <v>26</v>
      </c>
      <c r="D16" s="4">
        <v>35.340000000000003</v>
      </c>
      <c r="E16" s="21" t="s">
        <v>27</v>
      </c>
      <c r="F16" s="19">
        <f>F15-Table1[[#This Row],[Withdrawn]]</f>
        <v>35988.83</v>
      </c>
      <c r="H16"/>
    </row>
    <row r="17" spans="1:8" x14ac:dyDescent="0.3">
      <c r="A17" s="17">
        <v>45776</v>
      </c>
      <c r="B17" s="18" t="s">
        <v>28</v>
      </c>
      <c r="D17" s="4">
        <v>88.92</v>
      </c>
      <c r="E17" s="1" t="s">
        <v>29</v>
      </c>
      <c r="F17" s="19">
        <f>F16-Table1[[#This Row],[Withdrawn]]</f>
        <v>35899.910000000003</v>
      </c>
      <c r="H17"/>
    </row>
    <row r="18" spans="1:8" x14ac:dyDescent="0.3">
      <c r="A18" s="17">
        <v>45777</v>
      </c>
      <c r="B18" s="22" t="s">
        <v>15</v>
      </c>
      <c r="C18" s="3">
        <v>682.5</v>
      </c>
      <c r="E18" s="1" t="s">
        <v>16</v>
      </c>
      <c r="F18" s="19">
        <f>F17+Table1[[#This Row],[Paid In]]</f>
        <v>36582.410000000003</v>
      </c>
      <c r="H18"/>
    </row>
    <row r="19" spans="1:8" x14ac:dyDescent="0.3">
      <c r="A19" s="23">
        <v>45777</v>
      </c>
      <c r="B19" s="22" t="s">
        <v>26</v>
      </c>
      <c r="D19" s="4">
        <v>13.79</v>
      </c>
      <c r="E19" s="21" t="s">
        <v>27</v>
      </c>
      <c r="F19" s="19">
        <f>F18-Table1[[#This Row],[Withdrawn]]</f>
        <v>36568.620000000003</v>
      </c>
    </row>
    <row r="20" spans="1:8" x14ac:dyDescent="0.3">
      <c r="A20" s="23">
        <v>45778</v>
      </c>
      <c r="B20" s="22" t="s">
        <v>30</v>
      </c>
      <c r="D20" s="4">
        <v>55.26</v>
      </c>
      <c r="E20" s="21" t="s">
        <v>31</v>
      </c>
      <c r="F20" s="19">
        <f>F19-Table1[[#This Row],[Withdrawn]]</f>
        <v>36513.360000000001</v>
      </c>
    </row>
    <row r="21" spans="1:8" x14ac:dyDescent="0.3">
      <c r="A21" s="23">
        <v>45778</v>
      </c>
      <c r="B21" s="18" t="s">
        <v>32</v>
      </c>
      <c r="D21" s="4">
        <v>103</v>
      </c>
      <c r="E21" s="1" t="s">
        <v>33</v>
      </c>
      <c r="F21" s="19">
        <f>F20-Table1[[#This Row],[Withdrawn]]</f>
        <v>36410.36</v>
      </c>
    </row>
    <row r="22" spans="1:8" x14ac:dyDescent="0.3">
      <c r="A22" s="23">
        <v>45779</v>
      </c>
      <c r="B22" s="18" t="s">
        <v>34</v>
      </c>
      <c r="D22" s="4">
        <v>100</v>
      </c>
      <c r="E22" s="1" t="s">
        <v>35</v>
      </c>
      <c r="F22" s="24">
        <f>F21-Table1[[#This Row],[Withdrawn]]</f>
        <v>36310.36</v>
      </c>
    </row>
    <row r="23" spans="1:8" x14ac:dyDescent="0.3">
      <c r="A23" s="25" t="s">
        <v>36</v>
      </c>
      <c r="C23" s="26">
        <f>SUBTOTAL(109,Table1[Paid In])</f>
        <v>18471.5</v>
      </c>
      <c r="D23" s="27">
        <f>SUBTOTAL(109,Table1[Withdrawn])</f>
        <v>2816.3500000000004</v>
      </c>
      <c r="F23" s="19"/>
      <c r="G23"/>
      <c r="H23"/>
    </row>
    <row r="24" spans="1:8" x14ac:dyDescent="0.3">
      <c r="A24" s="17"/>
      <c r="B24" s="18"/>
      <c r="F24" s="19"/>
    </row>
    <row r="25" spans="1:8" x14ac:dyDescent="0.3">
      <c r="A25" s="8"/>
      <c r="B25" s="8"/>
      <c r="C25" s="9"/>
      <c r="D25" s="10"/>
      <c r="E25" s="7"/>
      <c r="F25" s="11"/>
    </row>
    <row r="26" spans="1:8" x14ac:dyDescent="0.3">
      <c r="A26" s="12" t="s">
        <v>7</v>
      </c>
      <c r="B26" s="28" t="s">
        <v>37</v>
      </c>
      <c r="C26" s="29" t="s">
        <v>38</v>
      </c>
      <c r="D26" s="30" t="s">
        <v>39</v>
      </c>
      <c r="E26" s="7" t="s">
        <v>40</v>
      </c>
      <c r="F26" s="16" t="s">
        <v>41</v>
      </c>
    </row>
    <row r="27" spans="1:8" x14ac:dyDescent="0.3">
      <c r="A27" s="12">
        <v>45778</v>
      </c>
      <c r="B27" s="28"/>
      <c r="C27" s="29"/>
      <c r="D27" s="30"/>
      <c r="E27" s="7" t="s">
        <v>8</v>
      </c>
      <c r="F27" s="16">
        <f>F22</f>
        <v>36310.36</v>
      </c>
    </row>
    <row r="28" spans="1:8" x14ac:dyDescent="0.3">
      <c r="A28" s="17">
        <v>45783</v>
      </c>
      <c r="B28" s="18" t="s">
        <v>42</v>
      </c>
      <c r="D28" s="4">
        <v>85.23</v>
      </c>
      <c r="E28" s="1" t="s">
        <v>43</v>
      </c>
      <c r="F28" s="19">
        <f>F27-Table3[[#This Row],[Column4]]</f>
        <v>36225.129999999997</v>
      </c>
    </row>
    <row r="29" spans="1:8" x14ac:dyDescent="0.3">
      <c r="A29" s="17">
        <v>45786</v>
      </c>
      <c r="B29" s="2" t="s">
        <v>15</v>
      </c>
      <c r="C29" s="3">
        <v>19890</v>
      </c>
      <c r="E29" s="1" t="s">
        <v>44</v>
      </c>
      <c r="F29" s="19">
        <f>F28+Table3[[#This Row],[Column3]]</f>
        <v>56115.13</v>
      </c>
    </row>
    <row r="30" spans="1:8" x14ac:dyDescent="0.3">
      <c r="A30" s="17">
        <v>45789</v>
      </c>
      <c r="B30" s="2" t="s">
        <v>45</v>
      </c>
      <c r="D30" s="4">
        <v>138</v>
      </c>
      <c r="E30" s="1" t="s">
        <v>46</v>
      </c>
      <c r="F30" s="19">
        <f>F29-Table3[[#This Row],[Column4]]</f>
        <v>55977.13</v>
      </c>
    </row>
    <row r="31" spans="1:8" x14ac:dyDescent="0.3">
      <c r="A31" s="17">
        <v>45791</v>
      </c>
      <c r="B31" s="18" t="s">
        <v>47</v>
      </c>
      <c r="D31" s="4">
        <v>329.64</v>
      </c>
      <c r="E31" s="1" t="s">
        <v>48</v>
      </c>
      <c r="F31" s="19">
        <f>F30-Table3[[#This Row],[Column4]]</f>
        <v>55647.49</v>
      </c>
    </row>
    <row r="32" spans="1:8" x14ac:dyDescent="0.3">
      <c r="A32" s="17">
        <v>45791</v>
      </c>
      <c r="B32" s="2" t="s">
        <v>49</v>
      </c>
      <c r="D32" s="4">
        <v>82.2</v>
      </c>
      <c r="E32" s="1" t="s">
        <v>50</v>
      </c>
      <c r="F32" s="19">
        <f>F31-Table3[[#This Row],[Column4]]</f>
        <v>55565.29</v>
      </c>
    </row>
    <row r="33" spans="1:6" x14ac:dyDescent="0.3">
      <c r="A33" s="17">
        <v>45791</v>
      </c>
      <c r="B33" s="2" t="s">
        <v>51</v>
      </c>
      <c r="C33" s="31"/>
      <c r="D33" s="32">
        <v>67.180000000000007</v>
      </c>
      <c r="E33" s="1" t="s">
        <v>52</v>
      </c>
      <c r="F33" s="19">
        <f>F32-Table3[[#This Row],[Column4]]</f>
        <v>55498.11</v>
      </c>
    </row>
    <row r="34" spans="1:6" x14ac:dyDescent="0.3">
      <c r="A34" s="17">
        <v>45792</v>
      </c>
      <c r="B34" s="2" t="s">
        <v>53</v>
      </c>
      <c r="D34" s="4">
        <v>301.33999999999997</v>
      </c>
      <c r="E34" s="1" t="s">
        <v>54</v>
      </c>
      <c r="F34" s="19">
        <f>F33-Table3[[#This Row],[Column4]]</f>
        <v>55196.770000000004</v>
      </c>
    </row>
    <row r="35" spans="1:6" s="7" customFormat="1" x14ac:dyDescent="0.3">
      <c r="A35" s="17">
        <v>45792</v>
      </c>
      <c r="B35" s="2" t="s">
        <v>55</v>
      </c>
      <c r="C35" s="3"/>
      <c r="D35" s="4">
        <v>67.44</v>
      </c>
      <c r="E35" s="1" t="s">
        <v>56</v>
      </c>
      <c r="F35" s="19">
        <f>F34-Table3[[#This Row],[Column4]]</f>
        <v>55129.33</v>
      </c>
    </row>
    <row r="36" spans="1:6" x14ac:dyDescent="0.3">
      <c r="A36" s="17">
        <v>45792</v>
      </c>
      <c r="B36" s="2" t="s">
        <v>57</v>
      </c>
      <c r="D36" s="4">
        <v>98.88</v>
      </c>
      <c r="E36" s="1" t="s">
        <v>58</v>
      </c>
      <c r="F36" s="19">
        <f>F35-Table3[[#This Row],[Column4]]</f>
        <v>55030.450000000004</v>
      </c>
    </row>
    <row r="37" spans="1:6" x14ac:dyDescent="0.3">
      <c r="A37" s="17">
        <v>45793</v>
      </c>
      <c r="B37" s="2" t="s">
        <v>59</v>
      </c>
      <c r="D37" s="4">
        <v>60</v>
      </c>
      <c r="E37" s="1" t="s">
        <v>60</v>
      </c>
      <c r="F37" s="19">
        <f>F36-Table3[[#This Row],[Column4]]</f>
        <v>54970.450000000004</v>
      </c>
    </row>
    <row r="38" spans="1:6" x14ac:dyDescent="0.3">
      <c r="A38" s="17">
        <v>45797</v>
      </c>
      <c r="B38" s="18" t="s">
        <v>61</v>
      </c>
      <c r="C38" s="3">
        <v>352</v>
      </c>
      <c r="E38" s="1" t="s">
        <v>62</v>
      </c>
      <c r="F38" s="19">
        <f>F37+Table3[[#This Row],[Column3]]</f>
        <v>55322.450000000004</v>
      </c>
    </row>
    <row r="39" spans="1:6" x14ac:dyDescent="0.3">
      <c r="A39" s="17">
        <v>45799</v>
      </c>
      <c r="B39" s="18" t="s">
        <v>63</v>
      </c>
      <c r="D39" s="4">
        <v>171.07</v>
      </c>
      <c r="E39" s="1" t="s">
        <v>64</v>
      </c>
      <c r="F39" s="19">
        <f>F38-Table3[[#This Row],[Column4]]</f>
        <v>55151.380000000005</v>
      </c>
    </row>
    <row r="40" spans="1:6" x14ac:dyDescent="0.3">
      <c r="A40" s="17">
        <v>45800</v>
      </c>
      <c r="B40" s="18" t="s">
        <v>65</v>
      </c>
      <c r="D40" s="4">
        <v>143.77000000000001</v>
      </c>
      <c r="E40" s="1" t="s">
        <v>66</v>
      </c>
      <c r="F40" s="19">
        <f>F39-Table3[[#This Row],[Column4]]</f>
        <v>55007.610000000008</v>
      </c>
    </row>
    <row r="41" spans="1:6" x14ac:dyDescent="0.3">
      <c r="A41" s="17">
        <v>45805</v>
      </c>
      <c r="B41" s="18" t="s">
        <v>67</v>
      </c>
      <c r="D41" s="4">
        <v>29.51</v>
      </c>
      <c r="E41" s="1" t="s">
        <v>68</v>
      </c>
      <c r="F41" s="19">
        <f>F40-Table3[[#This Row],[Column4]]</f>
        <v>54978.100000000006</v>
      </c>
    </row>
    <row r="42" spans="1:6" x14ac:dyDescent="0.3">
      <c r="A42" s="17">
        <v>45805</v>
      </c>
      <c r="B42" s="18" t="s">
        <v>42</v>
      </c>
      <c r="D42" s="4">
        <v>107.62</v>
      </c>
      <c r="E42" s="1" t="s">
        <v>43</v>
      </c>
      <c r="F42" s="19">
        <f>F41-Table3[[#This Row],[Column4]]</f>
        <v>54870.48</v>
      </c>
    </row>
    <row r="43" spans="1:6" x14ac:dyDescent="0.3">
      <c r="A43" s="17">
        <v>45807</v>
      </c>
      <c r="B43" s="18" t="s">
        <v>14</v>
      </c>
      <c r="C43" s="3">
        <v>168</v>
      </c>
      <c r="E43" s="1" t="s">
        <v>25</v>
      </c>
      <c r="F43" s="5">
        <f>F42+Table3[[#This Row],[Column3]]</f>
        <v>55038.48</v>
      </c>
    </row>
    <row r="44" spans="1:6" x14ac:dyDescent="0.3">
      <c r="A44" s="17">
        <v>45807</v>
      </c>
      <c r="B44" s="18" t="s">
        <v>14</v>
      </c>
      <c r="C44" s="3">
        <v>682.5</v>
      </c>
      <c r="E44" s="1" t="s">
        <v>69</v>
      </c>
      <c r="F44" s="5">
        <f>F43+Table3[[#This Row],[Column3]]</f>
        <v>55720.98</v>
      </c>
    </row>
    <row r="45" spans="1:6" x14ac:dyDescent="0.3">
      <c r="A45" s="17">
        <v>45807</v>
      </c>
      <c r="B45" s="18" t="s">
        <v>70</v>
      </c>
      <c r="D45" s="4">
        <v>128.26</v>
      </c>
      <c r="E45" s="1" t="s">
        <v>71</v>
      </c>
      <c r="F45" s="5">
        <f>F44-Table3[[#This Row],[Column4]]</f>
        <v>55592.72</v>
      </c>
    </row>
    <row r="46" spans="1:6" x14ac:dyDescent="0.3">
      <c r="A46" s="17">
        <v>45807</v>
      </c>
      <c r="B46" s="18" t="s">
        <v>67</v>
      </c>
      <c r="D46" s="4">
        <v>14.34</v>
      </c>
      <c r="E46" s="1" t="s">
        <v>68</v>
      </c>
      <c r="F46" s="5">
        <f>F45-Table3[[#This Row],[Column4]]</f>
        <v>55578.380000000005</v>
      </c>
    </row>
    <row r="47" spans="1:6" x14ac:dyDescent="0.3">
      <c r="A47" s="17">
        <v>45810</v>
      </c>
      <c r="B47" s="18" t="s">
        <v>72</v>
      </c>
      <c r="D47" s="4">
        <v>103</v>
      </c>
      <c r="E47" s="1" t="s">
        <v>33</v>
      </c>
      <c r="F47" s="34">
        <f>F46-Table3[[#This Row],[Column4]]</f>
        <v>55475.380000000005</v>
      </c>
    </row>
    <row r="48" spans="1:6" x14ac:dyDescent="0.3">
      <c r="A48" s="35" t="s">
        <v>36</v>
      </c>
      <c r="B48" s="8"/>
      <c r="C48" s="9">
        <f>SUM(C28:C47)</f>
        <v>21092.5</v>
      </c>
      <c r="D48" s="10">
        <f>SUM(D28:D47)</f>
        <v>1927.4799999999996</v>
      </c>
      <c r="E48" s="7"/>
      <c r="F48" s="11"/>
    </row>
    <row r="50" spans="1:6" x14ac:dyDescent="0.3">
      <c r="A50" s="12">
        <v>45809</v>
      </c>
      <c r="B50" s="28"/>
      <c r="C50" s="29"/>
      <c r="D50" s="30"/>
      <c r="E50" s="7" t="s">
        <v>8</v>
      </c>
      <c r="F50" s="11">
        <f>F47</f>
        <v>55475.380000000005</v>
      </c>
    </row>
    <row r="51" spans="1:6" x14ac:dyDescent="0.3">
      <c r="A51" s="17">
        <v>45811</v>
      </c>
      <c r="B51" s="2" t="s">
        <v>73</v>
      </c>
      <c r="D51" s="4">
        <v>100</v>
      </c>
      <c r="E51" s="1" t="s">
        <v>74</v>
      </c>
      <c r="F51" s="19">
        <f t="shared" ref="F51:F58" si="0">F50-D51</f>
        <v>55375.380000000005</v>
      </c>
    </row>
    <row r="52" spans="1:6" x14ac:dyDescent="0.3">
      <c r="A52" s="17">
        <v>45817</v>
      </c>
      <c r="B52" s="2" t="s">
        <v>75</v>
      </c>
      <c r="D52" s="4">
        <v>22.92</v>
      </c>
      <c r="E52" s="1" t="s">
        <v>76</v>
      </c>
      <c r="F52" s="19">
        <f t="shared" si="0"/>
        <v>55352.460000000006</v>
      </c>
    </row>
    <row r="53" spans="1:6" x14ac:dyDescent="0.3">
      <c r="A53" s="17">
        <v>45819</v>
      </c>
      <c r="B53" s="2" t="s">
        <v>77</v>
      </c>
      <c r="D53" s="4">
        <v>82.2</v>
      </c>
      <c r="E53" s="1" t="s">
        <v>78</v>
      </c>
      <c r="F53" s="19">
        <f t="shared" si="0"/>
        <v>55270.260000000009</v>
      </c>
    </row>
    <row r="54" spans="1:6" x14ac:dyDescent="0.3">
      <c r="A54" s="17">
        <v>45819</v>
      </c>
      <c r="B54" s="17" t="s">
        <v>79</v>
      </c>
      <c r="D54" s="4">
        <v>329.64</v>
      </c>
      <c r="E54" s="1" t="s">
        <v>80</v>
      </c>
      <c r="F54" s="19">
        <f t="shared" si="0"/>
        <v>54940.62000000001</v>
      </c>
    </row>
    <row r="55" spans="1:6" s="7" customFormat="1" x14ac:dyDescent="0.3">
      <c r="A55" s="17">
        <v>45821</v>
      </c>
      <c r="B55" s="17" t="s">
        <v>81</v>
      </c>
      <c r="C55" s="3"/>
      <c r="D55" s="4">
        <v>120</v>
      </c>
      <c r="E55" s="1" t="s">
        <v>82</v>
      </c>
      <c r="F55" s="19">
        <f t="shared" si="0"/>
        <v>54820.62000000001</v>
      </c>
    </row>
    <row r="56" spans="1:6" x14ac:dyDescent="0.3">
      <c r="A56" s="17">
        <v>45824</v>
      </c>
      <c r="B56" s="2" t="s">
        <v>83</v>
      </c>
      <c r="D56" s="4">
        <v>98.87</v>
      </c>
      <c r="E56" s="1" t="s">
        <v>58</v>
      </c>
      <c r="F56" s="19">
        <f t="shared" si="0"/>
        <v>54721.750000000007</v>
      </c>
    </row>
    <row r="57" spans="1:6" x14ac:dyDescent="0.3">
      <c r="A57" s="17">
        <v>45832</v>
      </c>
      <c r="B57" s="2" t="s">
        <v>84</v>
      </c>
      <c r="D57" s="4">
        <v>25.04</v>
      </c>
      <c r="E57" s="1" t="s">
        <v>10</v>
      </c>
      <c r="F57" s="19">
        <f t="shared" si="0"/>
        <v>54696.710000000006</v>
      </c>
    </row>
    <row r="58" spans="1:6" x14ac:dyDescent="0.3">
      <c r="A58" s="17">
        <v>45835</v>
      </c>
      <c r="B58" s="2" t="s">
        <v>26</v>
      </c>
      <c r="D58" s="4">
        <v>29.74</v>
      </c>
      <c r="E58" s="1" t="s">
        <v>68</v>
      </c>
      <c r="F58" s="19">
        <f t="shared" si="0"/>
        <v>54666.970000000008</v>
      </c>
    </row>
    <row r="59" spans="1:6" x14ac:dyDescent="0.3">
      <c r="A59" s="17">
        <v>45835</v>
      </c>
      <c r="B59" s="2" t="s">
        <v>14</v>
      </c>
      <c r="C59" s="3">
        <v>168</v>
      </c>
      <c r="E59" s="1" t="s">
        <v>25</v>
      </c>
      <c r="F59" s="19">
        <f t="shared" ref="F59:F60" si="1">F58+C59</f>
        <v>54834.970000000008</v>
      </c>
    </row>
    <row r="60" spans="1:6" x14ac:dyDescent="0.3">
      <c r="A60" s="17">
        <v>45838</v>
      </c>
      <c r="B60" s="2" t="s">
        <v>14</v>
      </c>
      <c r="C60" s="3">
        <v>682.5</v>
      </c>
      <c r="E60" s="36" t="s">
        <v>85</v>
      </c>
      <c r="F60" s="19">
        <f t="shared" si="1"/>
        <v>55517.470000000008</v>
      </c>
    </row>
    <row r="61" spans="1:6" x14ac:dyDescent="0.3">
      <c r="A61" s="17">
        <v>45839</v>
      </c>
      <c r="B61" s="2" t="s">
        <v>86</v>
      </c>
      <c r="D61" s="4">
        <v>100</v>
      </c>
      <c r="E61" s="1" t="s">
        <v>87</v>
      </c>
      <c r="F61" s="19">
        <f t="shared" ref="F61:F63" si="2">F60-D61</f>
        <v>55417.470000000008</v>
      </c>
    </row>
    <row r="62" spans="1:6" x14ac:dyDescent="0.3">
      <c r="A62" s="17">
        <v>45840</v>
      </c>
      <c r="B62" s="2" t="s">
        <v>83</v>
      </c>
      <c r="D62" s="4">
        <v>116.65</v>
      </c>
      <c r="E62" s="1" t="s">
        <v>33</v>
      </c>
      <c r="F62" s="19">
        <f t="shared" si="2"/>
        <v>55300.820000000007</v>
      </c>
    </row>
    <row r="63" spans="1:6" x14ac:dyDescent="0.3">
      <c r="A63" s="17">
        <v>45841</v>
      </c>
      <c r="B63" s="2" t="s">
        <v>26</v>
      </c>
      <c r="D63" s="4">
        <v>14.62</v>
      </c>
      <c r="E63" s="1" t="s">
        <v>27</v>
      </c>
      <c r="F63" s="24">
        <f t="shared" si="2"/>
        <v>55286.200000000004</v>
      </c>
    </row>
    <row r="64" spans="1:6" x14ac:dyDescent="0.3">
      <c r="A64" s="17"/>
      <c r="B64" s="37"/>
      <c r="C64" s="31"/>
      <c r="D64" s="32"/>
      <c r="E64" s="38"/>
      <c r="F64" s="39"/>
    </row>
    <row r="65" spans="1:6" s="33" customFormat="1" x14ac:dyDescent="0.3">
      <c r="A65" s="40" t="s">
        <v>36</v>
      </c>
      <c r="B65" s="41"/>
      <c r="C65" s="42">
        <f>SUM((C51:C63))</f>
        <v>850.5</v>
      </c>
      <c r="D65" s="43">
        <f>SUM((D51:D63))</f>
        <v>1039.6799999999998</v>
      </c>
      <c r="F65" s="44"/>
    </row>
    <row r="70" spans="1:6" x14ac:dyDescent="0.3">
      <c r="A70" s="12">
        <v>45839</v>
      </c>
      <c r="B70" s="13"/>
      <c r="C70" s="14"/>
      <c r="D70" s="15"/>
      <c r="E70" s="7" t="s">
        <v>8</v>
      </c>
      <c r="F70" s="16">
        <f>F63</f>
        <v>55286.200000000004</v>
      </c>
    </row>
    <row r="71" spans="1:6" x14ac:dyDescent="0.3">
      <c r="A71" s="45">
        <v>45845</v>
      </c>
      <c r="B71" s="2" t="s">
        <v>14</v>
      </c>
      <c r="C71" s="3">
        <v>40</v>
      </c>
      <c r="E71" s="1" t="s">
        <v>88</v>
      </c>
      <c r="F71" s="5">
        <f t="shared" ref="F71:F72" si="3">F70+C71</f>
        <v>55326.200000000004</v>
      </c>
    </row>
    <row r="72" spans="1:6" x14ac:dyDescent="0.3">
      <c r="A72" s="45">
        <v>45845</v>
      </c>
      <c r="B72" s="45" t="s">
        <v>14</v>
      </c>
      <c r="C72" s="3">
        <v>40</v>
      </c>
      <c r="E72" s="1" t="s">
        <v>88</v>
      </c>
      <c r="F72" s="5">
        <f t="shared" si="3"/>
        <v>55366.200000000004</v>
      </c>
    </row>
    <row r="73" spans="1:6" x14ac:dyDescent="0.3">
      <c r="A73" s="45">
        <v>45846</v>
      </c>
      <c r="B73" s="2" t="s">
        <v>89</v>
      </c>
      <c r="D73" s="4">
        <v>90</v>
      </c>
      <c r="E73" s="1" t="s">
        <v>90</v>
      </c>
      <c r="F73" s="5">
        <f t="shared" ref="F73:F81" si="4">F72-D73</f>
        <v>55276.200000000004</v>
      </c>
    </row>
    <row r="74" spans="1:6" x14ac:dyDescent="0.3">
      <c r="A74" s="45">
        <v>45847</v>
      </c>
      <c r="B74" s="2" t="s">
        <v>91</v>
      </c>
      <c r="D74" s="4">
        <v>82.2</v>
      </c>
      <c r="E74" s="1" t="s">
        <v>92</v>
      </c>
      <c r="F74" s="5">
        <f t="shared" si="4"/>
        <v>55194.000000000007</v>
      </c>
    </row>
    <row r="75" spans="1:6" x14ac:dyDescent="0.3">
      <c r="A75" s="45">
        <v>45848</v>
      </c>
      <c r="B75" s="2" t="s">
        <v>93</v>
      </c>
      <c r="D75" s="4">
        <v>329.64</v>
      </c>
      <c r="E75" s="1" t="s">
        <v>94</v>
      </c>
      <c r="F75" s="5">
        <f t="shared" si="4"/>
        <v>54864.360000000008</v>
      </c>
    </row>
    <row r="76" spans="1:6" x14ac:dyDescent="0.3">
      <c r="A76" s="45">
        <v>45853</v>
      </c>
      <c r="B76" s="2" t="s">
        <v>95</v>
      </c>
      <c r="D76" s="4">
        <v>373.18</v>
      </c>
      <c r="E76" s="1" t="s">
        <v>96</v>
      </c>
      <c r="F76" s="5">
        <f t="shared" si="4"/>
        <v>54491.180000000008</v>
      </c>
    </row>
    <row r="77" spans="1:6" s="7" customFormat="1" x14ac:dyDescent="0.3">
      <c r="A77" s="45">
        <v>45853</v>
      </c>
      <c r="B77" s="2" t="s">
        <v>97</v>
      </c>
      <c r="C77" s="3"/>
      <c r="D77" s="4">
        <v>100</v>
      </c>
      <c r="E77" s="1" t="s">
        <v>98</v>
      </c>
      <c r="F77" s="5">
        <f t="shared" si="4"/>
        <v>54391.180000000008</v>
      </c>
    </row>
    <row r="78" spans="1:6" x14ac:dyDescent="0.3">
      <c r="A78" s="45">
        <v>45853</v>
      </c>
      <c r="B78" s="2" t="s">
        <v>57</v>
      </c>
      <c r="D78" s="4">
        <v>98.87</v>
      </c>
      <c r="E78" s="1" t="s">
        <v>58</v>
      </c>
      <c r="F78" s="5">
        <f t="shared" si="4"/>
        <v>54292.310000000005</v>
      </c>
    </row>
    <row r="79" spans="1:6" x14ac:dyDescent="0.3">
      <c r="A79" s="45">
        <v>45862</v>
      </c>
      <c r="B79" s="2" t="s">
        <v>99</v>
      </c>
      <c r="D79" s="46">
        <v>23868</v>
      </c>
      <c r="E79" s="1" t="s">
        <v>100</v>
      </c>
      <c r="F79" s="5">
        <f t="shared" si="4"/>
        <v>30424.310000000005</v>
      </c>
    </row>
    <row r="80" spans="1:6" x14ac:dyDescent="0.3">
      <c r="A80" s="45">
        <v>45866</v>
      </c>
      <c r="B80" s="2" t="s">
        <v>101</v>
      </c>
      <c r="C80" s="31"/>
      <c r="D80" s="32">
        <v>689.12</v>
      </c>
      <c r="E80" s="38" t="s">
        <v>54</v>
      </c>
      <c r="F80" s="5">
        <f t="shared" si="4"/>
        <v>29735.190000000006</v>
      </c>
    </row>
    <row r="81" spans="1:6" x14ac:dyDescent="0.3">
      <c r="A81" s="45">
        <v>45866</v>
      </c>
      <c r="B81" s="2" t="s">
        <v>67</v>
      </c>
      <c r="D81" s="4">
        <v>29.51</v>
      </c>
      <c r="E81" s="1" t="s">
        <v>27</v>
      </c>
      <c r="F81" s="5">
        <f t="shared" si="4"/>
        <v>29705.680000000008</v>
      </c>
    </row>
    <row r="82" spans="1:6" x14ac:dyDescent="0.3">
      <c r="A82" s="45">
        <v>45868</v>
      </c>
      <c r="B82" s="2" t="s">
        <v>14</v>
      </c>
      <c r="C82" s="3">
        <v>682.5</v>
      </c>
      <c r="E82" s="1" t="s">
        <v>88</v>
      </c>
      <c r="F82" s="5">
        <f>F81+C82</f>
        <v>30388.180000000008</v>
      </c>
    </row>
    <row r="83" spans="1:6" x14ac:dyDescent="0.3">
      <c r="A83" s="45">
        <v>45868</v>
      </c>
      <c r="B83" s="2" t="s">
        <v>102</v>
      </c>
      <c r="D83" s="4">
        <v>705</v>
      </c>
      <c r="E83" s="1" t="s">
        <v>103</v>
      </c>
      <c r="F83" s="5">
        <f t="shared" ref="F83:F84" si="5">F82-D83</f>
        <v>29683.180000000008</v>
      </c>
    </row>
    <row r="84" spans="1:6" x14ac:dyDescent="0.3">
      <c r="A84" s="45">
        <v>45868</v>
      </c>
      <c r="B84" s="2" t="s">
        <v>67</v>
      </c>
      <c r="D84" s="4">
        <v>14.34</v>
      </c>
      <c r="E84" s="1" t="s">
        <v>104</v>
      </c>
      <c r="F84" s="5">
        <f t="shared" si="5"/>
        <v>29668.840000000007</v>
      </c>
    </row>
    <row r="85" spans="1:6" x14ac:dyDescent="0.3">
      <c r="A85" s="45">
        <v>45869</v>
      </c>
      <c r="B85" s="2" t="s">
        <v>105</v>
      </c>
      <c r="C85" s="3">
        <v>1361.94</v>
      </c>
      <c r="E85" s="1" t="s">
        <v>106</v>
      </c>
      <c r="F85" s="5">
        <f t="shared" ref="F85:F87" si="6">F84+C85</f>
        <v>31030.780000000006</v>
      </c>
    </row>
    <row r="86" spans="1:6" x14ac:dyDescent="0.3">
      <c r="A86" s="45">
        <v>45870</v>
      </c>
      <c r="B86" s="2" t="s">
        <v>14</v>
      </c>
      <c r="C86" s="3">
        <v>210</v>
      </c>
      <c r="E86" s="1" t="s">
        <v>107</v>
      </c>
      <c r="F86" s="5">
        <f t="shared" si="6"/>
        <v>31240.780000000006</v>
      </c>
    </row>
    <row r="87" spans="1:6" x14ac:dyDescent="0.3">
      <c r="A87" s="45">
        <v>45870</v>
      </c>
      <c r="B87" s="2" t="s">
        <v>14</v>
      </c>
      <c r="C87" s="3">
        <v>210</v>
      </c>
      <c r="E87" s="1" t="s">
        <v>108</v>
      </c>
      <c r="F87" s="5">
        <f t="shared" si="6"/>
        <v>31450.780000000006</v>
      </c>
    </row>
    <row r="88" spans="1:6" x14ac:dyDescent="0.3">
      <c r="A88" s="45">
        <v>45870</v>
      </c>
      <c r="B88" s="2" t="s">
        <v>57</v>
      </c>
      <c r="D88" s="4">
        <v>105</v>
      </c>
      <c r="E88" s="1" t="s">
        <v>33</v>
      </c>
      <c r="F88" s="34">
        <f>F87-D88</f>
        <v>31345.780000000006</v>
      </c>
    </row>
    <row r="89" spans="1:6" x14ac:dyDescent="0.3">
      <c r="A89" s="45"/>
    </row>
    <row r="90" spans="1:6" x14ac:dyDescent="0.3">
      <c r="A90" s="45"/>
      <c r="F90" s="34"/>
    </row>
    <row r="91" spans="1:6" x14ac:dyDescent="0.3">
      <c r="A91" s="35" t="s">
        <v>36</v>
      </c>
      <c r="B91" s="8"/>
      <c r="C91" s="9">
        <f>SUM(C71:C90)</f>
        <v>2544.44</v>
      </c>
      <c r="D91" s="10">
        <f>SUM(D71:D90)</f>
        <v>26484.859999999997</v>
      </c>
      <c r="E91" s="7"/>
      <c r="F91" s="11"/>
    </row>
    <row r="92" spans="1:6" x14ac:dyDescent="0.3">
      <c r="A92" s="18"/>
    </row>
    <row r="94" spans="1:6" x14ac:dyDescent="0.3">
      <c r="A94" s="12">
        <v>45870</v>
      </c>
      <c r="B94" s="13"/>
      <c r="C94" s="14"/>
      <c r="D94" s="15"/>
      <c r="E94" s="7" t="s">
        <v>8</v>
      </c>
      <c r="F94" s="16">
        <f>F88</f>
        <v>31345.780000000006</v>
      </c>
    </row>
    <row r="95" spans="1:6" x14ac:dyDescent="0.3">
      <c r="A95" s="47">
        <v>45875</v>
      </c>
      <c r="B95" s="2" t="s">
        <v>109</v>
      </c>
      <c r="D95" s="4">
        <v>150</v>
      </c>
      <c r="E95" s="1" t="s">
        <v>110</v>
      </c>
      <c r="F95" s="5">
        <f t="shared" ref="F95:F101" si="7">F94-D95</f>
        <v>31195.780000000006</v>
      </c>
    </row>
    <row r="96" spans="1:6" x14ac:dyDescent="0.3">
      <c r="A96" s="47">
        <v>45882</v>
      </c>
      <c r="B96" s="2" t="s">
        <v>111</v>
      </c>
      <c r="D96" s="4">
        <v>60</v>
      </c>
      <c r="E96" s="1" t="s">
        <v>112</v>
      </c>
      <c r="F96" s="5">
        <f t="shared" si="7"/>
        <v>31135.780000000006</v>
      </c>
    </row>
    <row r="97" spans="1:6" x14ac:dyDescent="0.3">
      <c r="A97" s="47">
        <v>45883</v>
      </c>
      <c r="B97" s="2" t="s">
        <v>113</v>
      </c>
      <c r="D97" s="4">
        <v>60</v>
      </c>
      <c r="E97" s="1" t="s">
        <v>114</v>
      </c>
      <c r="F97" s="5">
        <f t="shared" si="7"/>
        <v>31075.780000000006</v>
      </c>
    </row>
    <row r="98" spans="1:6" x14ac:dyDescent="0.3">
      <c r="A98" s="47">
        <v>45884</v>
      </c>
      <c r="B98" s="2" t="s">
        <v>115</v>
      </c>
      <c r="D98" s="4">
        <v>100.15</v>
      </c>
      <c r="E98" s="1" t="s">
        <v>116</v>
      </c>
      <c r="F98" s="5">
        <f t="shared" si="7"/>
        <v>30975.630000000005</v>
      </c>
    </row>
    <row r="99" spans="1:6" x14ac:dyDescent="0.3">
      <c r="A99" s="47">
        <v>45884</v>
      </c>
      <c r="B99" s="2" t="s">
        <v>117</v>
      </c>
      <c r="D99" s="4">
        <v>300</v>
      </c>
      <c r="E99" s="1" t="s">
        <v>118</v>
      </c>
      <c r="F99" s="5">
        <f t="shared" si="7"/>
        <v>30675.630000000005</v>
      </c>
    </row>
    <row r="100" spans="1:6" x14ac:dyDescent="0.3">
      <c r="A100" s="47">
        <v>45884</v>
      </c>
      <c r="B100" s="2" t="s">
        <v>119</v>
      </c>
      <c r="D100" s="4">
        <v>90</v>
      </c>
      <c r="E100" s="1" t="s">
        <v>120</v>
      </c>
      <c r="F100" s="5">
        <f t="shared" si="7"/>
        <v>30585.630000000005</v>
      </c>
    </row>
    <row r="101" spans="1:6" s="7" customFormat="1" x14ac:dyDescent="0.3">
      <c r="A101" s="47">
        <v>45884</v>
      </c>
      <c r="B101" s="37" t="s">
        <v>57</v>
      </c>
      <c r="C101" s="3"/>
      <c r="D101" s="4">
        <v>98.87</v>
      </c>
      <c r="E101" s="1" t="s">
        <v>58</v>
      </c>
      <c r="F101" s="5">
        <f t="shared" si="7"/>
        <v>30486.760000000006</v>
      </c>
    </row>
    <row r="102" spans="1:6" x14ac:dyDescent="0.3">
      <c r="A102" s="47">
        <v>45888</v>
      </c>
      <c r="B102" s="2" t="s">
        <v>121</v>
      </c>
      <c r="D102" s="46">
        <v>25000</v>
      </c>
      <c r="E102" s="1" t="s">
        <v>122</v>
      </c>
      <c r="F102" s="5">
        <f>F101-D102</f>
        <v>5486.7600000000057</v>
      </c>
    </row>
    <row r="103" spans="1:6" x14ac:dyDescent="0.3">
      <c r="A103" s="47">
        <v>45889</v>
      </c>
      <c r="B103" s="2" t="s">
        <v>101</v>
      </c>
      <c r="D103" s="4">
        <v>512.16999999999996</v>
      </c>
      <c r="E103" s="1" t="s">
        <v>54</v>
      </c>
      <c r="F103" s="5">
        <f t="shared" ref="F103:F106" si="8">F102-D103</f>
        <v>4974.5900000000056</v>
      </c>
    </row>
    <row r="104" spans="1:6" x14ac:dyDescent="0.3">
      <c r="A104" s="47">
        <v>45890</v>
      </c>
      <c r="B104" s="2" t="s">
        <v>67</v>
      </c>
      <c r="D104" s="4">
        <v>29.74</v>
      </c>
      <c r="E104" s="1" t="s">
        <v>27</v>
      </c>
      <c r="F104" s="5">
        <f t="shared" si="8"/>
        <v>4944.8500000000058</v>
      </c>
    </row>
    <row r="105" spans="1:6" x14ac:dyDescent="0.3">
      <c r="A105" s="47">
        <v>45901</v>
      </c>
      <c r="B105" s="2" t="s">
        <v>57</v>
      </c>
      <c r="D105" s="4">
        <v>105</v>
      </c>
      <c r="E105" s="1" t="s">
        <v>33</v>
      </c>
      <c r="F105" s="5">
        <f t="shared" si="8"/>
        <v>4839.8500000000058</v>
      </c>
    </row>
    <row r="106" spans="1:6" x14ac:dyDescent="0.3">
      <c r="A106" s="47">
        <v>45902</v>
      </c>
      <c r="B106" s="2" t="s">
        <v>123</v>
      </c>
      <c r="D106" s="4">
        <v>20</v>
      </c>
      <c r="E106" s="1" t="s">
        <v>124</v>
      </c>
      <c r="F106" s="34">
        <f t="shared" si="8"/>
        <v>4819.8500000000058</v>
      </c>
    </row>
    <row r="107" spans="1:6" x14ac:dyDescent="0.3">
      <c r="A107" s="35" t="s">
        <v>36</v>
      </c>
      <c r="B107" s="8"/>
      <c r="C107" s="9">
        <f>SUM(C94:C106)</f>
        <v>0</v>
      </c>
      <c r="D107" s="10">
        <f>SUM(D94:D106)</f>
        <v>26525.93</v>
      </c>
      <c r="E107" s="7"/>
      <c r="F107" s="11"/>
    </row>
    <row r="108" spans="1:6" x14ac:dyDescent="0.3">
      <c r="A108" s="18"/>
    </row>
    <row r="110" spans="1:6" x14ac:dyDescent="0.3">
      <c r="A110" s="12">
        <v>45901</v>
      </c>
      <c r="B110" s="13"/>
      <c r="C110" s="14"/>
      <c r="D110" s="15"/>
      <c r="E110" s="7" t="s">
        <v>8</v>
      </c>
      <c r="F110" s="16">
        <f>F106</f>
        <v>4819.8500000000058</v>
      </c>
    </row>
    <row r="111" spans="1:6" x14ac:dyDescent="0.3">
      <c r="A111" s="47">
        <v>45905</v>
      </c>
      <c r="B111" s="48" t="s">
        <v>67</v>
      </c>
      <c r="D111" s="4">
        <v>14.62</v>
      </c>
      <c r="E111" s="1" t="s">
        <v>125</v>
      </c>
      <c r="F111" s="19">
        <f t="shared" ref="F111:F112" si="9">F110-D111</f>
        <v>4805.2300000000059</v>
      </c>
    </row>
    <row r="112" spans="1:6" x14ac:dyDescent="0.3">
      <c r="A112" s="47">
        <v>45915</v>
      </c>
      <c r="B112" s="2" t="s">
        <v>57</v>
      </c>
      <c r="D112" s="4">
        <v>98.87</v>
      </c>
      <c r="E112" s="1" t="s">
        <v>58</v>
      </c>
      <c r="F112" s="24">
        <f t="shared" si="9"/>
        <v>4706.360000000006</v>
      </c>
    </row>
    <row r="113" spans="1:6" x14ac:dyDescent="0.3">
      <c r="A113" s="47"/>
      <c r="E113" s="21"/>
      <c r="F113" s="49"/>
    </row>
    <row r="114" spans="1:6" x14ac:dyDescent="0.3">
      <c r="A114" s="8" t="s">
        <v>36</v>
      </c>
      <c r="B114" s="50"/>
      <c r="C114" s="9">
        <f>SUM(C111:C113)</f>
        <v>0</v>
      </c>
      <c r="D114" s="10">
        <f>SUM(D111:D113)</f>
        <v>113.49000000000001</v>
      </c>
      <c r="E114" s="51"/>
      <c r="F114" s="10"/>
    </row>
    <row r="116" spans="1:6" x14ac:dyDescent="0.3">
      <c r="A116" s="12">
        <v>45931</v>
      </c>
      <c r="B116" s="13"/>
      <c r="C116" s="14"/>
      <c r="D116" s="15"/>
      <c r="E116" s="7" t="s">
        <v>8</v>
      </c>
      <c r="F116" s="16">
        <f>F112</f>
        <v>4706.360000000006</v>
      </c>
    </row>
    <row r="117" spans="1:6" x14ac:dyDescent="0.3">
      <c r="A117" s="47">
        <v>45931</v>
      </c>
      <c r="B117" s="2" t="s">
        <v>57</v>
      </c>
      <c r="D117" s="4">
        <v>105</v>
      </c>
      <c r="E117" s="1" t="s">
        <v>33</v>
      </c>
      <c r="F117" s="19">
        <f t="shared" ref="F117:F120" si="10">F116-D117</f>
        <v>4601.360000000006</v>
      </c>
    </row>
    <row r="118" spans="1:6" x14ac:dyDescent="0.3">
      <c r="A118" s="47">
        <v>45932</v>
      </c>
      <c r="B118" s="48" t="s">
        <v>67</v>
      </c>
      <c r="D118" s="4">
        <v>29.74</v>
      </c>
      <c r="E118" s="1" t="s">
        <v>126</v>
      </c>
      <c r="F118" s="19">
        <f t="shared" si="10"/>
        <v>4571.6200000000063</v>
      </c>
    </row>
    <row r="119" spans="1:6" x14ac:dyDescent="0.3">
      <c r="A119" s="47">
        <v>45936</v>
      </c>
      <c r="B119" s="48" t="s">
        <v>67</v>
      </c>
      <c r="C119" s="53"/>
      <c r="D119" s="54">
        <v>14.62</v>
      </c>
      <c r="E119" s="1" t="s">
        <v>125</v>
      </c>
      <c r="F119" s="19">
        <f t="shared" si="10"/>
        <v>4557.0000000000064</v>
      </c>
    </row>
    <row r="120" spans="1:6" x14ac:dyDescent="0.3">
      <c r="A120" s="47">
        <v>45945</v>
      </c>
      <c r="B120" s="48" t="s">
        <v>57</v>
      </c>
      <c r="C120" s="53"/>
      <c r="D120" s="54">
        <v>98.87</v>
      </c>
      <c r="E120" s="1" t="s">
        <v>58</v>
      </c>
      <c r="F120" s="24">
        <f t="shared" si="10"/>
        <v>4458.1300000000065</v>
      </c>
    </row>
    <row r="121" spans="1:6" x14ac:dyDescent="0.3">
      <c r="A121" s="8" t="s">
        <v>36</v>
      </c>
      <c r="B121" s="50"/>
      <c r="C121" s="9">
        <f>SUM(C117:C120)</f>
        <v>0</v>
      </c>
      <c r="D121" s="10">
        <f>SUM(D117:D120)</f>
        <v>248.23000000000002</v>
      </c>
      <c r="E121" s="51"/>
      <c r="F121" s="10"/>
    </row>
    <row r="122" spans="1:6" x14ac:dyDescent="0.3">
      <c r="A122" s="52"/>
      <c r="B122" s="52"/>
      <c r="C122" s="53"/>
      <c r="D122" s="54"/>
      <c r="E122" s="55"/>
      <c r="F122" s="54"/>
    </row>
    <row r="123" spans="1:6" x14ac:dyDescent="0.3">
      <c r="A123" s="52"/>
      <c r="B123" s="52"/>
      <c r="C123" s="53"/>
      <c r="D123" s="54"/>
      <c r="E123" s="55"/>
      <c r="F123" s="54"/>
    </row>
    <row r="124" spans="1:6" x14ac:dyDescent="0.3">
      <c r="A124" s="12">
        <v>45962</v>
      </c>
      <c r="B124" s="13"/>
      <c r="C124" s="14"/>
      <c r="D124" s="15"/>
      <c r="E124" s="7" t="s">
        <v>8</v>
      </c>
      <c r="F124" s="16">
        <f>F120</f>
        <v>4458.1300000000065</v>
      </c>
    </row>
    <row r="125" spans="1:6" x14ac:dyDescent="0.3">
      <c r="A125" s="47">
        <v>45964</v>
      </c>
      <c r="B125" s="2" t="s">
        <v>57</v>
      </c>
      <c r="C125" s="53"/>
      <c r="D125" s="54">
        <v>105</v>
      </c>
      <c r="E125" s="1" t="s">
        <v>33</v>
      </c>
      <c r="F125" s="49">
        <f t="shared" ref="F125:F126" si="11">F124-D125</f>
        <v>4353.1300000000065</v>
      </c>
    </row>
    <row r="126" spans="1:6" x14ac:dyDescent="0.3">
      <c r="A126" s="47">
        <v>45978</v>
      </c>
      <c r="B126" s="2" t="s">
        <v>57</v>
      </c>
      <c r="C126" s="53"/>
      <c r="D126" s="54">
        <v>98.87</v>
      </c>
      <c r="E126" s="1" t="s">
        <v>58</v>
      </c>
      <c r="F126" s="56">
        <f t="shared" si="11"/>
        <v>4254.2600000000066</v>
      </c>
    </row>
    <row r="127" spans="1:6" x14ac:dyDescent="0.3">
      <c r="A127" s="47"/>
      <c r="B127" s="48"/>
      <c r="C127" s="53"/>
      <c r="D127" s="54"/>
      <c r="E127" s="21"/>
      <c r="F127" s="56"/>
    </row>
    <row r="128" spans="1:6" x14ac:dyDescent="0.3">
      <c r="A128" s="8" t="s">
        <v>36</v>
      </c>
      <c r="B128" s="50"/>
      <c r="C128" s="9">
        <f>SUM(C125:C127)</f>
        <v>0</v>
      </c>
      <c r="D128" s="10">
        <f>SUM(D125:D127)</f>
        <v>203.87</v>
      </c>
      <c r="E128" s="51"/>
      <c r="F128" s="11">
        <f>F126</f>
        <v>4254.2600000000066</v>
      </c>
    </row>
    <row r="131" spans="1:6" x14ac:dyDescent="0.3">
      <c r="A131" s="12">
        <v>45992</v>
      </c>
      <c r="B131" s="13"/>
      <c r="C131" s="14"/>
      <c r="D131" s="15"/>
      <c r="E131" s="7" t="s">
        <v>8</v>
      </c>
      <c r="F131" s="16">
        <f>F128</f>
        <v>4254.2600000000066</v>
      </c>
    </row>
    <row r="132" spans="1:6" x14ac:dyDescent="0.3">
      <c r="A132" s="57">
        <v>45992</v>
      </c>
      <c r="B132" s="2" t="s">
        <v>57</v>
      </c>
      <c r="C132" s="53"/>
      <c r="D132" s="4">
        <v>105</v>
      </c>
      <c r="E132" s="21" t="s">
        <v>33</v>
      </c>
      <c r="F132" s="19">
        <f t="shared" ref="F132:F133" si="12">F131-D132</f>
        <v>4149.2600000000066</v>
      </c>
    </row>
    <row r="133" spans="1:6" x14ac:dyDescent="0.3">
      <c r="A133" s="57">
        <v>46006</v>
      </c>
      <c r="B133" s="2" t="s">
        <v>57</v>
      </c>
      <c r="C133" s="53"/>
      <c r="D133" s="54">
        <v>98.87</v>
      </c>
      <c r="E133" s="1" t="s">
        <v>58</v>
      </c>
      <c r="F133" s="19">
        <f t="shared" si="12"/>
        <v>4050.3900000000067</v>
      </c>
    </row>
    <row r="134" spans="1:6" x14ac:dyDescent="0.3">
      <c r="A134" s="57"/>
      <c r="B134" s="48"/>
      <c r="C134" s="53"/>
      <c r="D134" s="54"/>
      <c r="E134" s="21"/>
      <c r="F134" s="24"/>
    </row>
    <row r="135" spans="1:6" x14ac:dyDescent="0.3">
      <c r="A135" s="35" t="s">
        <v>36</v>
      </c>
      <c r="B135" s="8"/>
      <c r="C135" s="9">
        <f>SUM(C132:C134)</f>
        <v>0</v>
      </c>
      <c r="D135" s="10">
        <f>SUM(D132:D134)</f>
        <v>203.87</v>
      </c>
      <c r="E135" s="7"/>
      <c r="F135" s="11">
        <f>F133</f>
        <v>4050.3900000000067</v>
      </c>
    </row>
    <row r="136" spans="1:6" x14ac:dyDescent="0.3">
      <c r="A136" s="18"/>
    </row>
    <row r="138" spans="1:6" x14ac:dyDescent="0.3">
      <c r="A138" s="12">
        <v>46023</v>
      </c>
      <c r="B138" s="13"/>
      <c r="C138" s="14"/>
      <c r="D138" s="15"/>
      <c r="E138" s="7" t="s">
        <v>8</v>
      </c>
      <c r="F138" s="16">
        <f>F135</f>
        <v>4050.3900000000067</v>
      </c>
    </row>
    <row r="139" spans="1:6" x14ac:dyDescent="0.3">
      <c r="A139" s="57">
        <v>46024</v>
      </c>
      <c r="B139" s="2" t="s">
        <v>57</v>
      </c>
      <c r="D139" s="4">
        <v>105</v>
      </c>
      <c r="E139" s="1" t="s">
        <v>33</v>
      </c>
      <c r="F139" s="19">
        <f>F138-D139</f>
        <v>3945.3900000000067</v>
      </c>
    </row>
    <row r="140" spans="1:6" x14ac:dyDescent="0.3">
      <c r="A140" s="57">
        <v>46037</v>
      </c>
      <c r="B140" s="2" t="s">
        <v>57</v>
      </c>
      <c r="D140" s="4">
        <v>98.87</v>
      </c>
      <c r="E140" s="1" t="s">
        <v>58</v>
      </c>
      <c r="F140" s="19">
        <f>F139-D140</f>
        <v>3846.5200000000068</v>
      </c>
    </row>
    <row r="141" spans="1:6" x14ac:dyDescent="0.3">
      <c r="A141" s="57"/>
      <c r="F141" s="19"/>
    </row>
    <row r="142" spans="1:6" x14ac:dyDescent="0.3">
      <c r="A142" s="35" t="s">
        <v>36</v>
      </c>
      <c r="B142" s="8"/>
      <c r="C142" s="9">
        <f>SUM(C139:C141)</f>
        <v>0</v>
      </c>
      <c r="D142" s="10">
        <f>SUM(D139:D141)</f>
        <v>203.87</v>
      </c>
      <c r="E142" s="7"/>
      <c r="F142" s="11">
        <f>F140</f>
        <v>3846.5200000000068</v>
      </c>
    </row>
    <row r="143" spans="1:6" x14ac:dyDescent="0.3">
      <c r="A143" s="18"/>
    </row>
    <row r="144" spans="1:6" x14ac:dyDescent="0.3">
      <c r="A144" s="18"/>
    </row>
    <row r="146" spans="1:8" x14ac:dyDescent="0.3">
      <c r="A146" s="12">
        <v>46054</v>
      </c>
      <c r="B146" s="13"/>
      <c r="C146" s="14"/>
      <c r="D146" s="15"/>
      <c r="E146" s="7" t="s">
        <v>8</v>
      </c>
      <c r="F146" s="16">
        <f>F142</f>
        <v>3846.5200000000068</v>
      </c>
    </row>
    <row r="147" spans="1:8" x14ac:dyDescent="0.3">
      <c r="A147" s="57">
        <v>46038</v>
      </c>
      <c r="B147" s="2" t="s">
        <v>57</v>
      </c>
      <c r="D147" s="4">
        <v>98.87</v>
      </c>
      <c r="F147" s="24">
        <f>F146-D147</f>
        <v>3747.6500000000069</v>
      </c>
      <c r="H147" s="33"/>
    </row>
    <row r="148" spans="1:8" x14ac:dyDescent="0.3">
      <c r="A148" s="57"/>
      <c r="F148" s="19"/>
    </row>
    <row r="149" spans="1:8" x14ac:dyDescent="0.3">
      <c r="A149" s="57"/>
      <c r="F149" s="11"/>
    </row>
    <row r="150" spans="1:8" x14ac:dyDescent="0.3">
      <c r="A150" s="58" t="s">
        <v>36</v>
      </c>
      <c r="B150" s="8"/>
      <c r="C150" s="9">
        <f>SUM(C147:C149)</f>
        <v>0</v>
      </c>
      <c r="D150" s="10">
        <f>SUM(D147:D149)</f>
        <v>98.87</v>
      </c>
      <c r="E150" s="7"/>
      <c r="F150" s="11"/>
    </row>
    <row r="151" spans="1:8" x14ac:dyDescent="0.3">
      <c r="A151" s="57"/>
    </row>
    <row r="152" spans="1:8" x14ac:dyDescent="0.3">
      <c r="A152" s="12">
        <v>46082</v>
      </c>
      <c r="B152" s="13"/>
      <c r="C152" s="14"/>
      <c r="D152" s="15"/>
      <c r="E152" s="7" t="s">
        <v>8</v>
      </c>
      <c r="F152" s="16">
        <f>F147</f>
        <v>3747.6500000000069</v>
      </c>
    </row>
    <row r="153" spans="1:8" x14ac:dyDescent="0.3">
      <c r="A153" s="59"/>
      <c r="F153" s="19"/>
    </row>
    <row r="154" spans="1:8" s="7" customFormat="1" x14ac:dyDescent="0.3">
      <c r="A154" s="59"/>
      <c r="B154" s="2"/>
      <c r="C154" s="3"/>
      <c r="D154" s="4"/>
      <c r="E154" s="1"/>
      <c r="F154" s="19"/>
    </row>
    <row r="155" spans="1:8" x14ac:dyDescent="0.3">
      <c r="A155" s="59"/>
      <c r="F155" s="34"/>
      <c r="H155" s="60"/>
    </row>
    <row r="156" spans="1:8" x14ac:dyDescent="0.3">
      <c r="A156" s="8" t="s">
        <v>36</v>
      </c>
      <c r="B156" s="8"/>
      <c r="C156" s="9">
        <f>SUM(C152:C154)</f>
        <v>0</v>
      </c>
      <c r="D156" s="10">
        <f>SUM(D153:D155)</f>
        <v>0</v>
      </c>
      <c r="E156" s="7" t="s">
        <v>127</v>
      </c>
      <c r="F156" s="11">
        <f>F152</f>
        <v>3747.6500000000069</v>
      </c>
      <c r="H156" s="7"/>
    </row>
    <row r="157" spans="1:8" x14ac:dyDescent="0.3">
      <c r="H157" s="7"/>
    </row>
    <row r="158" spans="1:8" x14ac:dyDescent="0.3">
      <c r="H158" s="21"/>
    </row>
  </sheetData>
  <phoneticPr fontId="15" type="noConversion"/>
  <pageMargins left="0.7" right="0.7" top="0.75" bottom="0.75" header="0.3" footer="0.3"/>
  <pageSetup paperSize="9" orientation="portrait" horizontalDpi="300" verticalDpi="3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pane ySplit="1" topLeftCell="A2" activePane="bottomLeft" state="frozen"/>
      <selection activeCell="F30" sqref="F30"/>
      <selection pane="bottomLeft" activeCell="C26" sqref="C26"/>
    </sheetView>
  </sheetViews>
  <sheetFormatPr defaultRowHeight="14.4" x14ac:dyDescent="0.3"/>
  <cols>
    <col min="1" max="1" width="17.296875" style="2" customWidth="1"/>
    <col min="2" max="2" width="15.59765625" style="2" customWidth="1"/>
    <col min="3" max="3" width="13.8984375" style="2" customWidth="1"/>
    <col min="4" max="4" width="12.796875" style="2" customWidth="1"/>
    <col min="5" max="5" width="19.3984375" style="2" customWidth="1"/>
    <col min="6" max="257" width="9.09765625" style="2"/>
    <col min="258" max="258" width="15.59765625" style="2" customWidth="1"/>
    <col min="259" max="259" width="13.8984375" style="2" customWidth="1"/>
    <col min="260" max="513" width="9.09765625" style="2"/>
    <col min="514" max="514" width="15.59765625" style="2" customWidth="1"/>
    <col min="515" max="515" width="13.8984375" style="2" customWidth="1"/>
    <col min="516" max="769" width="9.09765625" style="2"/>
    <col min="770" max="770" width="15.59765625" style="2" customWidth="1"/>
    <col min="771" max="771" width="13.8984375" style="2" customWidth="1"/>
    <col min="772" max="1025" width="9.09765625" style="2"/>
    <col min="1026" max="1026" width="15.59765625" style="2" customWidth="1"/>
    <col min="1027" max="1027" width="13.8984375" style="2" customWidth="1"/>
    <col min="1028" max="1281" width="9.09765625" style="2"/>
    <col min="1282" max="1282" width="15.59765625" style="2" customWidth="1"/>
    <col min="1283" max="1283" width="13.8984375" style="2" customWidth="1"/>
    <col min="1284" max="1537" width="9.09765625" style="2"/>
    <col min="1538" max="1538" width="15.59765625" style="2" customWidth="1"/>
    <col min="1539" max="1539" width="13.8984375" style="2" customWidth="1"/>
    <col min="1540" max="1793" width="9.09765625" style="2"/>
    <col min="1794" max="1794" width="15.59765625" style="2" customWidth="1"/>
    <col min="1795" max="1795" width="13.8984375" style="2" customWidth="1"/>
    <col min="1796" max="2049" width="9.09765625" style="2"/>
    <col min="2050" max="2050" width="15.59765625" style="2" customWidth="1"/>
    <col min="2051" max="2051" width="13.8984375" style="2" customWidth="1"/>
    <col min="2052" max="2305" width="9.09765625" style="2"/>
    <col min="2306" max="2306" width="15.59765625" style="2" customWidth="1"/>
    <col min="2307" max="2307" width="13.8984375" style="2" customWidth="1"/>
    <col min="2308" max="2561" width="9.09765625" style="2"/>
    <col min="2562" max="2562" width="15.59765625" style="2" customWidth="1"/>
    <col min="2563" max="2563" width="13.8984375" style="2" customWidth="1"/>
    <col min="2564" max="2817" width="9.09765625" style="2"/>
    <col min="2818" max="2818" width="15.59765625" style="2" customWidth="1"/>
    <col min="2819" max="2819" width="13.8984375" style="2" customWidth="1"/>
    <col min="2820" max="3073" width="9.09765625" style="2"/>
    <col min="3074" max="3074" width="15.59765625" style="2" customWidth="1"/>
    <col min="3075" max="3075" width="13.8984375" style="2" customWidth="1"/>
    <col min="3076" max="3329" width="9.09765625" style="2"/>
    <col min="3330" max="3330" width="15.59765625" style="2" customWidth="1"/>
    <col min="3331" max="3331" width="13.8984375" style="2" customWidth="1"/>
    <col min="3332" max="3585" width="9.09765625" style="2"/>
    <col min="3586" max="3586" width="15.59765625" style="2" customWidth="1"/>
    <col min="3587" max="3587" width="13.8984375" style="2" customWidth="1"/>
    <col min="3588" max="3841" width="9.09765625" style="2"/>
    <col min="3842" max="3842" width="15.59765625" style="2" customWidth="1"/>
    <col min="3843" max="3843" width="13.8984375" style="2" customWidth="1"/>
    <col min="3844" max="4097" width="9.09765625" style="2"/>
    <col min="4098" max="4098" width="15.59765625" style="2" customWidth="1"/>
    <col min="4099" max="4099" width="13.8984375" style="2" customWidth="1"/>
    <col min="4100" max="4353" width="9.09765625" style="2"/>
    <col min="4354" max="4354" width="15.59765625" style="2" customWidth="1"/>
    <col min="4355" max="4355" width="13.8984375" style="2" customWidth="1"/>
    <col min="4356" max="4609" width="9.09765625" style="2"/>
    <col min="4610" max="4610" width="15.59765625" style="2" customWidth="1"/>
    <col min="4611" max="4611" width="13.8984375" style="2" customWidth="1"/>
    <col min="4612" max="4865" width="9.09765625" style="2"/>
    <col min="4866" max="4866" width="15.59765625" style="2" customWidth="1"/>
    <col min="4867" max="4867" width="13.8984375" style="2" customWidth="1"/>
    <col min="4868" max="5121" width="9.09765625" style="2"/>
    <col min="5122" max="5122" width="15.59765625" style="2" customWidth="1"/>
    <col min="5123" max="5123" width="13.8984375" style="2" customWidth="1"/>
    <col min="5124" max="5377" width="9.09765625" style="2"/>
    <col min="5378" max="5378" width="15.59765625" style="2" customWidth="1"/>
    <col min="5379" max="5379" width="13.8984375" style="2" customWidth="1"/>
    <col min="5380" max="5633" width="9.09765625" style="2"/>
    <col min="5634" max="5634" width="15.59765625" style="2" customWidth="1"/>
    <col min="5635" max="5635" width="13.8984375" style="2" customWidth="1"/>
    <col min="5636" max="5889" width="9.09765625" style="2"/>
    <col min="5890" max="5890" width="15.59765625" style="2" customWidth="1"/>
    <col min="5891" max="5891" width="13.8984375" style="2" customWidth="1"/>
    <col min="5892" max="6145" width="9.09765625" style="2"/>
    <col min="6146" max="6146" width="15.59765625" style="2" customWidth="1"/>
    <col min="6147" max="6147" width="13.8984375" style="2" customWidth="1"/>
    <col min="6148" max="6401" width="9.09765625" style="2"/>
    <col min="6402" max="6402" width="15.59765625" style="2" customWidth="1"/>
    <col min="6403" max="6403" width="13.8984375" style="2" customWidth="1"/>
    <col min="6404" max="6657" width="9.09765625" style="2"/>
    <col min="6658" max="6658" width="15.59765625" style="2" customWidth="1"/>
    <col min="6659" max="6659" width="13.8984375" style="2" customWidth="1"/>
    <col min="6660" max="6913" width="9.09765625" style="2"/>
    <col min="6914" max="6914" width="15.59765625" style="2" customWidth="1"/>
    <col min="6915" max="6915" width="13.8984375" style="2" customWidth="1"/>
    <col min="6916" max="7169" width="9.09765625" style="2"/>
    <col min="7170" max="7170" width="15.59765625" style="2" customWidth="1"/>
    <col min="7171" max="7171" width="13.8984375" style="2" customWidth="1"/>
    <col min="7172" max="7425" width="9.09765625" style="2"/>
    <col min="7426" max="7426" width="15.59765625" style="2" customWidth="1"/>
    <col min="7427" max="7427" width="13.8984375" style="2" customWidth="1"/>
    <col min="7428" max="7681" width="9.09765625" style="2"/>
    <col min="7682" max="7682" width="15.59765625" style="2" customWidth="1"/>
    <col min="7683" max="7683" width="13.8984375" style="2" customWidth="1"/>
    <col min="7684" max="7937" width="9.09765625" style="2"/>
    <col min="7938" max="7938" width="15.59765625" style="2" customWidth="1"/>
    <col min="7939" max="7939" width="13.8984375" style="2" customWidth="1"/>
    <col min="7940" max="8193" width="9.09765625" style="2"/>
    <col min="8194" max="8194" width="15.59765625" style="2" customWidth="1"/>
    <col min="8195" max="8195" width="13.8984375" style="2" customWidth="1"/>
    <col min="8196" max="8449" width="9.09765625" style="2"/>
    <col min="8450" max="8450" width="15.59765625" style="2" customWidth="1"/>
    <col min="8451" max="8451" width="13.8984375" style="2" customWidth="1"/>
    <col min="8452" max="8705" width="9.09765625" style="2"/>
    <col min="8706" max="8706" width="15.59765625" style="2" customWidth="1"/>
    <col min="8707" max="8707" width="13.8984375" style="2" customWidth="1"/>
    <col min="8708" max="8961" width="9.09765625" style="2"/>
    <col min="8962" max="8962" width="15.59765625" style="2" customWidth="1"/>
    <col min="8963" max="8963" width="13.8984375" style="2" customWidth="1"/>
    <col min="8964" max="9217" width="9.09765625" style="2"/>
    <col min="9218" max="9218" width="15.59765625" style="2" customWidth="1"/>
    <col min="9219" max="9219" width="13.8984375" style="2" customWidth="1"/>
    <col min="9220" max="9473" width="9.09765625" style="2"/>
    <col min="9474" max="9474" width="15.59765625" style="2" customWidth="1"/>
    <col min="9475" max="9475" width="13.8984375" style="2" customWidth="1"/>
    <col min="9476" max="9729" width="9.09765625" style="2"/>
    <col min="9730" max="9730" width="15.59765625" style="2" customWidth="1"/>
    <col min="9731" max="9731" width="13.8984375" style="2" customWidth="1"/>
    <col min="9732" max="9985" width="9.09765625" style="2"/>
    <col min="9986" max="9986" width="15.59765625" style="2" customWidth="1"/>
    <col min="9987" max="9987" width="13.8984375" style="2" customWidth="1"/>
    <col min="9988" max="10241" width="9.09765625" style="2"/>
    <col min="10242" max="10242" width="15.59765625" style="2" customWidth="1"/>
    <col min="10243" max="10243" width="13.8984375" style="2" customWidth="1"/>
    <col min="10244" max="10497" width="9.09765625" style="2"/>
    <col min="10498" max="10498" width="15.59765625" style="2" customWidth="1"/>
    <col min="10499" max="10499" width="13.8984375" style="2" customWidth="1"/>
    <col min="10500" max="10753" width="9.09765625" style="2"/>
    <col min="10754" max="10754" width="15.59765625" style="2" customWidth="1"/>
    <col min="10755" max="10755" width="13.8984375" style="2" customWidth="1"/>
    <col min="10756" max="11009" width="9.09765625" style="2"/>
    <col min="11010" max="11010" width="15.59765625" style="2" customWidth="1"/>
    <col min="11011" max="11011" width="13.8984375" style="2" customWidth="1"/>
    <col min="11012" max="11265" width="9.09765625" style="2"/>
    <col min="11266" max="11266" width="15.59765625" style="2" customWidth="1"/>
    <col min="11267" max="11267" width="13.8984375" style="2" customWidth="1"/>
    <col min="11268" max="11521" width="9.09765625" style="2"/>
    <col min="11522" max="11522" width="15.59765625" style="2" customWidth="1"/>
    <col min="11523" max="11523" width="13.8984375" style="2" customWidth="1"/>
    <col min="11524" max="11777" width="9.09765625" style="2"/>
    <col min="11778" max="11778" width="15.59765625" style="2" customWidth="1"/>
    <col min="11779" max="11779" width="13.8984375" style="2" customWidth="1"/>
    <col min="11780" max="12033" width="9.09765625" style="2"/>
    <col min="12034" max="12034" width="15.59765625" style="2" customWidth="1"/>
    <col min="12035" max="12035" width="13.8984375" style="2" customWidth="1"/>
    <col min="12036" max="12289" width="9.09765625" style="2"/>
    <col min="12290" max="12290" width="15.59765625" style="2" customWidth="1"/>
    <col min="12291" max="12291" width="13.8984375" style="2" customWidth="1"/>
    <col min="12292" max="12545" width="9.09765625" style="2"/>
    <col min="12546" max="12546" width="15.59765625" style="2" customWidth="1"/>
    <col min="12547" max="12547" width="13.8984375" style="2" customWidth="1"/>
    <col min="12548" max="12801" width="9.09765625" style="2"/>
    <col min="12802" max="12802" width="15.59765625" style="2" customWidth="1"/>
    <col min="12803" max="12803" width="13.8984375" style="2" customWidth="1"/>
    <col min="12804" max="13057" width="9.09765625" style="2"/>
    <col min="13058" max="13058" width="15.59765625" style="2" customWidth="1"/>
    <col min="13059" max="13059" width="13.8984375" style="2" customWidth="1"/>
    <col min="13060" max="13313" width="9.09765625" style="2"/>
    <col min="13314" max="13314" width="15.59765625" style="2" customWidth="1"/>
    <col min="13315" max="13315" width="13.8984375" style="2" customWidth="1"/>
    <col min="13316" max="13569" width="9.09765625" style="2"/>
    <col min="13570" max="13570" width="15.59765625" style="2" customWidth="1"/>
    <col min="13571" max="13571" width="13.8984375" style="2" customWidth="1"/>
    <col min="13572" max="13825" width="9.09765625" style="2"/>
    <col min="13826" max="13826" width="15.59765625" style="2" customWidth="1"/>
    <col min="13827" max="13827" width="13.8984375" style="2" customWidth="1"/>
    <col min="13828" max="14081" width="9.09765625" style="2"/>
    <col min="14082" max="14082" width="15.59765625" style="2" customWidth="1"/>
    <col min="14083" max="14083" width="13.8984375" style="2" customWidth="1"/>
    <col min="14084" max="14337" width="9.09765625" style="2"/>
    <col min="14338" max="14338" width="15.59765625" style="2" customWidth="1"/>
    <col min="14339" max="14339" width="13.8984375" style="2" customWidth="1"/>
    <col min="14340" max="14593" width="9.09765625" style="2"/>
    <col min="14594" max="14594" width="15.59765625" style="2" customWidth="1"/>
    <col min="14595" max="14595" width="13.8984375" style="2" customWidth="1"/>
    <col min="14596" max="14849" width="9.09765625" style="2"/>
    <col min="14850" max="14850" width="15.59765625" style="2" customWidth="1"/>
    <col min="14851" max="14851" width="13.8984375" style="2" customWidth="1"/>
    <col min="14852" max="15105" width="9.09765625" style="2"/>
    <col min="15106" max="15106" width="15.59765625" style="2" customWidth="1"/>
    <col min="15107" max="15107" width="13.8984375" style="2" customWidth="1"/>
    <col min="15108" max="15361" width="9.09765625" style="2"/>
    <col min="15362" max="15362" width="15.59765625" style="2" customWidth="1"/>
    <col min="15363" max="15363" width="13.8984375" style="2" customWidth="1"/>
    <col min="15364" max="15617" width="9.09765625" style="2"/>
    <col min="15618" max="15618" width="15.59765625" style="2" customWidth="1"/>
    <col min="15619" max="15619" width="13.8984375" style="2" customWidth="1"/>
    <col min="15620" max="15873" width="9.09765625" style="2"/>
    <col min="15874" max="15874" width="15.59765625" style="2" customWidth="1"/>
    <col min="15875" max="15875" width="13.8984375" style="2" customWidth="1"/>
    <col min="15876" max="16129" width="9.09765625" style="2"/>
    <col min="16130" max="16130" width="15.59765625" style="2" customWidth="1"/>
    <col min="16131" max="16131" width="13.8984375" style="2" customWidth="1"/>
    <col min="16132" max="16384" width="9.09765625" style="2"/>
  </cols>
  <sheetData>
    <row r="1" spans="1:6" s="8" customFormat="1" ht="12.7" x14ac:dyDescent="0.25">
      <c r="A1" s="8" t="s">
        <v>6</v>
      </c>
      <c r="B1" s="8" t="s">
        <v>208</v>
      </c>
      <c r="C1" s="8" t="s">
        <v>209</v>
      </c>
      <c r="D1" s="8" t="s">
        <v>4</v>
      </c>
    </row>
    <row r="2" spans="1:6" x14ac:dyDescent="0.3">
      <c r="A2" s="72">
        <v>43040</v>
      </c>
      <c r="B2" s="2" t="s">
        <v>210</v>
      </c>
      <c r="C2" s="2">
        <v>51467</v>
      </c>
      <c r="D2" s="2">
        <f>C2</f>
        <v>51467</v>
      </c>
    </row>
    <row r="3" spans="1:6" x14ac:dyDescent="0.3">
      <c r="A3" s="72">
        <v>43070</v>
      </c>
      <c r="B3" s="2" t="s">
        <v>211</v>
      </c>
      <c r="C3" s="2">
        <v>7180</v>
      </c>
      <c r="D3" s="2">
        <f t="shared" ref="D3:D9" si="0">D2-C3</f>
        <v>44287</v>
      </c>
    </row>
    <row r="4" spans="1:6" x14ac:dyDescent="0.3">
      <c r="A4" s="72">
        <v>43282</v>
      </c>
      <c r="B4" s="2" t="s">
        <v>212</v>
      </c>
      <c r="C4" s="2">
        <v>4100</v>
      </c>
      <c r="D4" s="2">
        <f t="shared" si="0"/>
        <v>40187</v>
      </c>
    </row>
    <row r="5" spans="1:6" x14ac:dyDescent="0.3">
      <c r="A5" s="72">
        <v>43282</v>
      </c>
      <c r="B5" s="2" t="s">
        <v>211</v>
      </c>
      <c r="C5" s="2">
        <v>19600</v>
      </c>
      <c r="D5" s="2">
        <f t="shared" si="0"/>
        <v>20587</v>
      </c>
    </row>
    <row r="6" spans="1:6" x14ac:dyDescent="0.3">
      <c r="A6" s="72">
        <v>43282</v>
      </c>
      <c r="B6" s="2" t="s">
        <v>213</v>
      </c>
      <c r="C6" s="2">
        <v>4250</v>
      </c>
      <c r="D6" s="2">
        <f t="shared" si="0"/>
        <v>16337</v>
      </c>
    </row>
    <row r="7" spans="1:6" x14ac:dyDescent="0.3">
      <c r="A7" s="72">
        <v>44105</v>
      </c>
      <c r="B7" s="2" t="s">
        <v>214</v>
      </c>
      <c r="C7" s="2">
        <v>5868</v>
      </c>
      <c r="D7" s="2">
        <f t="shared" si="0"/>
        <v>10469</v>
      </c>
    </row>
    <row r="8" spans="1:6" x14ac:dyDescent="0.3">
      <c r="A8" s="72">
        <v>44256</v>
      </c>
      <c r="B8" s="2" t="s">
        <v>215</v>
      </c>
      <c r="C8" s="2">
        <v>1160</v>
      </c>
      <c r="D8" s="2">
        <f t="shared" si="0"/>
        <v>9309</v>
      </c>
    </row>
    <row r="9" spans="1:6" x14ac:dyDescent="0.3">
      <c r="A9" s="72">
        <v>44256</v>
      </c>
      <c r="B9" s="2" t="s">
        <v>216</v>
      </c>
      <c r="C9" s="2">
        <v>2500</v>
      </c>
      <c r="D9" s="2">
        <f t="shared" si="0"/>
        <v>6809</v>
      </c>
    </row>
    <row r="10" spans="1:6" x14ac:dyDescent="0.3">
      <c r="A10" s="72">
        <v>44256</v>
      </c>
      <c r="B10" s="2" t="s">
        <v>217</v>
      </c>
      <c r="C10" s="2">
        <v>245</v>
      </c>
      <c r="D10" s="2">
        <f>D9-C10</f>
        <v>6564</v>
      </c>
    </row>
    <row r="11" spans="1:6" x14ac:dyDescent="0.3">
      <c r="A11" s="72">
        <v>44378</v>
      </c>
      <c r="B11" s="2" t="s">
        <v>218</v>
      </c>
      <c r="C11" s="2">
        <v>250</v>
      </c>
      <c r="D11" s="2">
        <f t="shared" ref="D11:D18" si="1">D10-C11</f>
        <v>6314</v>
      </c>
    </row>
    <row r="12" spans="1:6" x14ac:dyDescent="0.3">
      <c r="A12" s="72">
        <v>44378</v>
      </c>
      <c r="B12" s="2" t="s">
        <v>217</v>
      </c>
      <c r="C12" s="2">
        <v>4300</v>
      </c>
      <c r="D12" s="2">
        <f t="shared" si="1"/>
        <v>2014</v>
      </c>
    </row>
    <row r="13" spans="1:6" x14ac:dyDescent="0.3">
      <c r="A13" s="72">
        <v>44409</v>
      </c>
      <c r="B13" s="2" t="s">
        <v>217</v>
      </c>
      <c r="C13" s="2">
        <v>374.89</v>
      </c>
      <c r="D13" s="2">
        <f t="shared" si="1"/>
        <v>1639.1100000000001</v>
      </c>
    </row>
    <row r="14" spans="1:6" x14ac:dyDescent="0.3">
      <c r="A14" s="72">
        <v>44743</v>
      </c>
      <c r="B14" s="2" t="s">
        <v>219</v>
      </c>
      <c r="C14" s="2">
        <v>407.14</v>
      </c>
      <c r="D14" s="48">
        <f t="shared" si="1"/>
        <v>1231.9700000000003</v>
      </c>
    </row>
    <row r="15" spans="1:6" x14ac:dyDescent="0.3">
      <c r="A15" s="72">
        <v>45689</v>
      </c>
      <c r="B15" s="2" t="s">
        <v>220</v>
      </c>
      <c r="C15" s="67">
        <v>268</v>
      </c>
      <c r="D15" s="2">
        <f t="shared" si="1"/>
        <v>963.97000000000025</v>
      </c>
    </row>
    <row r="16" spans="1:6" x14ac:dyDescent="0.3">
      <c r="A16" s="45">
        <v>45875</v>
      </c>
      <c r="B16" s="2" t="s">
        <v>221</v>
      </c>
      <c r="C16" s="2">
        <v>580.78</v>
      </c>
      <c r="D16" s="2">
        <f t="shared" si="1"/>
        <v>383.19000000000028</v>
      </c>
      <c r="E16" s="2" t="s">
        <v>222</v>
      </c>
      <c r="F16" s="2" t="s">
        <v>223</v>
      </c>
    </row>
    <row r="17" spans="1:6" x14ac:dyDescent="0.3">
      <c r="A17" s="72">
        <v>45839</v>
      </c>
      <c r="B17" s="2" t="s">
        <v>146</v>
      </c>
      <c r="C17" s="71">
        <v>450</v>
      </c>
      <c r="D17" s="73">
        <f t="shared" si="1"/>
        <v>-66.809999999999718</v>
      </c>
      <c r="E17" s="2" t="s">
        <v>224</v>
      </c>
      <c r="F17" s="2" t="s">
        <v>223</v>
      </c>
    </row>
    <row r="18" spans="1:6" x14ac:dyDescent="0.3">
      <c r="A18" s="74">
        <v>45863</v>
      </c>
      <c r="B18" s="2" t="s">
        <v>220</v>
      </c>
      <c r="C18" s="71">
        <v>90</v>
      </c>
      <c r="D18" s="73">
        <f t="shared" si="1"/>
        <v>-156.80999999999972</v>
      </c>
      <c r="E18" s="2" t="s">
        <v>225</v>
      </c>
      <c r="F18" s="2" t="s">
        <v>226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workbookViewId="0">
      <pane ySplit="1" topLeftCell="A2" activePane="bottomLeft" state="frozen"/>
      <selection activeCell="C19" sqref="C19"/>
      <selection pane="bottomLeft" activeCell="C9" sqref="C9"/>
    </sheetView>
  </sheetViews>
  <sheetFormatPr defaultRowHeight="14.4" x14ac:dyDescent="0.3"/>
  <cols>
    <col min="1" max="1" width="23.59765625" style="2" customWidth="1"/>
    <col min="2" max="2" width="23.59765625" customWidth="1"/>
    <col min="3" max="3" width="15.59765625" style="2" customWidth="1"/>
    <col min="4" max="4" width="13.8984375" style="2" customWidth="1"/>
    <col min="5" max="5" width="17.8984375" style="2" customWidth="1"/>
    <col min="6" max="6" width="18" style="2" customWidth="1"/>
    <col min="7" max="257" width="9.09765625" style="2"/>
    <col min="258" max="258" width="19.09765625" style="2" customWidth="1"/>
    <col min="259" max="259" width="15.59765625" style="2" customWidth="1"/>
    <col min="260" max="260" width="13.8984375" style="2" customWidth="1"/>
    <col min="261" max="513" width="9.09765625" style="2"/>
    <col min="514" max="514" width="19.09765625" style="2" customWidth="1"/>
    <col min="515" max="515" width="15.59765625" style="2" customWidth="1"/>
    <col min="516" max="516" width="13.8984375" style="2" customWidth="1"/>
    <col min="517" max="769" width="9.09765625" style="2"/>
    <col min="770" max="770" width="19.09765625" style="2" customWidth="1"/>
    <col min="771" max="771" width="15.59765625" style="2" customWidth="1"/>
    <col min="772" max="772" width="13.8984375" style="2" customWidth="1"/>
    <col min="773" max="1025" width="9.09765625" style="2"/>
    <col min="1026" max="1026" width="19.09765625" style="2" customWidth="1"/>
    <col min="1027" max="1027" width="15.59765625" style="2" customWidth="1"/>
    <col min="1028" max="1028" width="13.8984375" style="2" customWidth="1"/>
    <col min="1029" max="1281" width="9.09765625" style="2"/>
    <col min="1282" max="1282" width="19.09765625" style="2" customWidth="1"/>
    <col min="1283" max="1283" width="15.59765625" style="2" customWidth="1"/>
    <col min="1284" max="1284" width="13.8984375" style="2" customWidth="1"/>
    <col min="1285" max="1537" width="9.09765625" style="2"/>
    <col min="1538" max="1538" width="19.09765625" style="2" customWidth="1"/>
    <col min="1539" max="1539" width="15.59765625" style="2" customWidth="1"/>
    <col min="1540" max="1540" width="13.8984375" style="2" customWidth="1"/>
    <col min="1541" max="1793" width="9.09765625" style="2"/>
    <col min="1794" max="1794" width="19.09765625" style="2" customWidth="1"/>
    <col min="1795" max="1795" width="15.59765625" style="2" customWidth="1"/>
    <col min="1796" max="1796" width="13.8984375" style="2" customWidth="1"/>
    <col min="1797" max="2049" width="9.09765625" style="2"/>
    <col min="2050" max="2050" width="19.09765625" style="2" customWidth="1"/>
    <col min="2051" max="2051" width="15.59765625" style="2" customWidth="1"/>
    <col min="2052" max="2052" width="13.8984375" style="2" customWidth="1"/>
    <col min="2053" max="2305" width="9.09765625" style="2"/>
    <col min="2306" max="2306" width="19.09765625" style="2" customWidth="1"/>
    <col min="2307" max="2307" width="15.59765625" style="2" customWidth="1"/>
    <col min="2308" max="2308" width="13.8984375" style="2" customWidth="1"/>
    <col min="2309" max="2561" width="9.09765625" style="2"/>
    <col min="2562" max="2562" width="19.09765625" style="2" customWidth="1"/>
    <col min="2563" max="2563" width="15.59765625" style="2" customWidth="1"/>
    <col min="2564" max="2564" width="13.8984375" style="2" customWidth="1"/>
    <col min="2565" max="2817" width="9.09765625" style="2"/>
    <col min="2818" max="2818" width="19.09765625" style="2" customWidth="1"/>
    <col min="2819" max="2819" width="15.59765625" style="2" customWidth="1"/>
    <col min="2820" max="2820" width="13.8984375" style="2" customWidth="1"/>
    <col min="2821" max="3073" width="9.09765625" style="2"/>
    <col min="3074" max="3074" width="19.09765625" style="2" customWidth="1"/>
    <col min="3075" max="3075" width="15.59765625" style="2" customWidth="1"/>
    <col min="3076" max="3076" width="13.8984375" style="2" customWidth="1"/>
    <col min="3077" max="3329" width="9.09765625" style="2"/>
    <col min="3330" max="3330" width="19.09765625" style="2" customWidth="1"/>
    <col min="3331" max="3331" width="15.59765625" style="2" customWidth="1"/>
    <col min="3332" max="3332" width="13.8984375" style="2" customWidth="1"/>
    <col min="3333" max="3585" width="9.09765625" style="2"/>
    <col min="3586" max="3586" width="19.09765625" style="2" customWidth="1"/>
    <col min="3587" max="3587" width="15.59765625" style="2" customWidth="1"/>
    <col min="3588" max="3588" width="13.8984375" style="2" customWidth="1"/>
    <col min="3589" max="3841" width="9.09765625" style="2"/>
    <col min="3842" max="3842" width="19.09765625" style="2" customWidth="1"/>
    <col min="3843" max="3843" width="15.59765625" style="2" customWidth="1"/>
    <col min="3844" max="3844" width="13.8984375" style="2" customWidth="1"/>
    <col min="3845" max="4097" width="9.09765625" style="2"/>
    <col min="4098" max="4098" width="19.09765625" style="2" customWidth="1"/>
    <col min="4099" max="4099" width="15.59765625" style="2" customWidth="1"/>
    <col min="4100" max="4100" width="13.8984375" style="2" customWidth="1"/>
    <col min="4101" max="4353" width="9.09765625" style="2"/>
    <col min="4354" max="4354" width="19.09765625" style="2" customWidth="1"/>
    <col min="4355" max="4355" width="15.59765625" style="2" customWidth="1"/>
    <col min="4356" max="4356" width="13.8984375" style="2" customWidth="1"/>
    <col min="4357" max="4609" width="9.09765625" style="2"/>
    <col min="4610" max="4610" width="19.09765625" style="2" customWidth="1"/>
    <col min="4611" max="4611" width="15.59765625" style="2" customWidth="1"/>
    <col min="4612" max="4612" width="13.8984375" style="2" customWidth="1"/>
    <col min="4613" max="4865" width="9.09765625" style="2"/>
    <col min="4866" max="4866" width="19.09765625" style="2" customWidth="1"/>
    <col min="4867" max="4867" width="15.59765625" style="2" customWidth="1"/>
    <col min="4868" max="4868" width="13.8984375" style="2" customWidth="1"/>
    <col min="4869" max="5121" width="9.09765625" style="2"/>
    <col min="5122" max="5122" width="19.09765625" style="2" customWidth="1"/>
    <col min="5123" max="5123" width="15.59765625" style="2" customWidth="1"/>
    <col min="5124" max="5124" width="13.8984375" style="2" customWidth="1"/>
    <col min="5125" max="5377" width="9.09765625" style="2"/>
    <col min="5378" max="5378" width="19.09765625" style="2" customWidth="1"/>
    <col min="5379" max="5379" width="15.59765625" style="2" customWidth="1"/>
    <col min="5380" max="5380" width="13.8984375" style="2" customWidth="1"/>
    <col min="5381" max="5633" width="9.09765625" style="2"/>
    <col min="5634" max="5634" width="19.09765625" style="2" customWidth="1"/>
    <col min="5635" max="5635" width="15.59765625" style="2" customWidth="1"/>
    <col min="5636" max="5636" width="13.8984375" style="2" customWidth="1"/>
    <col min="5637" max="5889" width="9.09765625" style="2"/>
    <col min="5890" max="5890" width="19.09765625" style="2" customWidth="1"/>
    <col min="5891" max="5891" width="15.59765625" style="2" customWidth="1"/>
    <col min="5892" max="5892" width="13.8984375" style="2" customWidth="1"/>
    <col min="5893" max="6145" width="9.09765625" style="2"/>
    <col min="6146" max="6146" width="19.09765625" style="2" customWidth="1"/>
    <col min="6147" max="6147" width="15.59765625" style="2" customWidth="1"/>
    <col min="6148" max="6148" width="13.8984375" style="2" customWidth="1"/>
    <col min="6149" max="6401" width="9.09765625" style="2"/>
    <col min="6402" max="6402" width="19.09765625" style="2" customWidth="1"/>
    <col min="6403" max="6403" width="15.59765625" style="2" customWidth="1"/>
    <col min="6404" max="6404" width="13.8984375" style="2" customWidth="1"/>
    <col min="6405" max="6657" width="9.09765625" style="2"/>
    <col min="6658" max="6658" width="19.09765625" style="2" customWidth="1"/>
    <col min="6659" max="6659" width="15.59765625" style="2" customWidth="1"/>
    <col min="6660" max="6660" width="13.8984375" style="2" customWidth="1"/>
    <col min="6661" max="6913" width="9.09765625" style="2"/>
    <col min="6914" max="6914" width="19.09765625" style="2" customWidth="1"/>
    <col min="6915" max="6915" width="15.59765625" style="2" customWidth="1"/>
    <col min="6916" max="6916" width="13.8984375" style="2" customWidth="1"/>
    <col min="6917" max="7169" width="9.09765625" style="2"/>
    <col min="7170" max="7170" width="19.09765625" style="2" customWidth="1"/>
    <col min="7171" max="7171" width="15.59765625" style="2" customWidth="1"/>
    <col min="7172" max="7172" width="13.8984375" style="2" customWidth="1"/>
    <col min="7173" max="7425" width="9.09765625" style="2"/>
    <col min="7426" max="7426" width="19.09765625" style="2" customWidth="1"/>
    <col min="7427" max="7427" width="15.59765625" style="2" customWidth="1"/>
    <col min="7428" max="7428" width="13.8984375" style="2" customWidth="1"/>
    <col min="7429" max="7681" width="9.09765625" style="2"/>
    <col min="7682" max="7682" width="19.09765625" style="2" customWidth="1"/>
    <col min="7683" max="7683" width="15.59765625" style="2" customWidth="1"/>
    <col min="7684" max="7684" width="13.8984375" style="2" customWidth="1"/>
    <col min="7685" max="7937" width="9.09765625" style="2"/>
    <col min="7938" max="7938" width="19.09765625" style="2" customWidth="1"/>
    <col min="7939" max="7939" width="15.59765625" style="2" customWidth="1"/>
    <col min="7940" max="7940" width="13.8984375" style="2" customWidth="1"/>
    <col min="7941" max="8193" width="9.09765625" style="2"/>
    <col min="8194" max="8194" width="19.09765625" style="2" customWidth="1"/>
    <col min="8195" max="8195" width="15.59765625" style="2" customWidth="1"/>
    <col min="8196" max="8196" width="13.8984375" style="2" customWidth="1"/>
    <col min="8197" max="8449" width="9.09765625" style="2"/>
    <col min="8450" max="8450" width="19.09765625" style="2" customWidth="1"/>
    <col min="8451" max="8451" width="15.59765625" style="2" customWidth="1"/>
    <col min="8452" max="8452" width="13.8984375" style="2" customWidth="1"/>
    <col min="8453" max="8705" width="9.09765625" style="2"/>
    <col min="8706" max="8706" width="19.09765625" style="2" customWidth="1"/>
    <col min="8707" max="8707" width="15.59765625" style="2" customWidth="1"/>
    <col min="8708" max="8708" width="13.8984375" style="2" customWidth="1"/>
    <col min="8709" max="8961" width="9.09765625" style="2"/>
    <col min="8962" max="8962" width="19.09765625" style="2" customWidth="1"/>
    <col min="8963" max="8963" width="15.59765625" style="2" customWidth="1"/>
    <col min="8964" max="8964" width="13.8984375" style="2" customWidth="1"/>
    <col min="8965" max="9217" width="9.09765625" style="2"/>
    <col min="9218" max="9218" width="19.09765625" style="2" customWidth="1"/>
    <col min="9219" max="9219" width="15.59765625" style="2" customWidth="1"/>
    <col min="9220" max="9220" width="13.8984375" style="2" customWidth="1"/>
    <col min="9221" max="9473" width="9.09765625" style="2"/>
    <col min="9474" max="9474" width="19.09765625" style="2" customWidth="1"/>
    <col min="9475" max="9475" width="15.59765625" style="2" customWidth="1"/>
    <col min="9476" max="9476" width="13.8984375" style="2" customWidth="1"/>
    <col min="9477" max="9729" width="9.09765625" style="2"/>
    <col min="9730" max="9730" width="19.09765625" style="2" customWidth="1"/>
    <col min="9731" max="9731" width="15.59765625" style="2" customWidth="1"/>
    <col min="9732" max="9732" width="13.8984375" style="2" customWidth="1"/>
    <col min="9733" max="9985" width="9.09765625" style="2"/>
    <col min="9986" max="9986" width="19.09765625" style="2" customWidth="1"/>
    <col min="9987" max="9987" width="15.59765625" style="2" customWidth="1"/>
    <col min="9988" max="9988" width="13.8984375" style="2" customWidth="1"/>
    <col min="9989" max="10241" width="9.09765625" style="2"/>
    <col min="10242" max="10242" width="19.09765625" style="2" customWidth="1"/>
    <col min="10243" max="10243" width="15.59765625" style="2" customWidth="1"/>
    <col min="10244" max="10244" width="13.8984375" style="2" customWidth="1"/>
    <col min="10245" max="10497" width="9.09765625" style="2"/>
    <col min="10498" max="10498" width="19.09765625" style="2" customWidth="1"/>
    <col min="10499" max="10499" width="15.59765625" style="2" customWidth="1"/>
    <col min="10500" max="10500" width="13.8984375" style="2" customWidth="1"/>
    <col min="10501" max="10753" width="9.09765625" style="2"/>
    <col min="10754" max="10754" width="19.09765625" style="2" customWidth="1"/>
    <col min="10755" max="10755" width="15.59765625" style="2" customWidth="1"/>
    <col min="10756" max="10756" width="13.8984375" style="2" customWidth="1"/>
    <col min="10757" max="11009" width="9.09765625" style="2"/>
    <col min="11010" max="11010" width="19.09765625" style="2" customWidth="1"/>
    <col min="11011" max="11011" width="15.59765625" style="2" customWidth="1"/>
    <col min="11012" max="11012" width="13.8984375" style="2" customWidth="1"/>
    <col min="11013" max="11265" width="9.09765625" style="2"/>
    <col min="11266" max="11266" width="19.09765625" style="2" customWidth="1"/>
    <col min="11267" max="11267" width="15.59765625" style="2" customWidth="1"/>
    <col min="11268" max="11268" width="13.8984375" style="2" customWidth="1"/>
    <col min="11269" max="11521" width="9.09765625" style="2"/>
    <col min="11522" max="11522" width="19.09765625" style="2" customWidth="1"/>
    <col min="11523" max="11523" width="15.59765625" style="2" customWidth="1"/>
    <col min="11524" max="11524" width="13.8984375" style="2" customWidth="1"/>
    <col min="11525" max="11777" width="9.09765625" style="2"/>
    <col min="11778" max="11778" width="19.09765625" style="2" customWidth="1"/>
    <col min="11779" max="11779" width="15.59765625" style="2" customWidth="1"/>
    <col min="11780" max="11780" width="13.8984375" style="2" customWidth="1"/>
    <col min="11781" max="12033" width="9.09765625" style="2"/>
    <col min="12034" max="12034" width="19.09765625" style="2" customWidth="1"/>
    <col min="12035" max="12035" width="15.59765625" style="2" customWidth="1"/>
    <col min="12036" max="12036" width="13.8984375" style="2" customWidth="1"/>
    <col min="12037" max="12289" width="9.09765625" style="2"/>
    <col min="12290" max="12290" width="19.09765625" style="2" customWidth="1"/>
    <col min="12291" max="12291" width="15.59765625" style="2" customWidth="1"/>
    <col min="12292" max="12292" width="13.8984375" style="2" customWidth="1"/>
    <col min="12293" max="12545" width="9.09765625" style="2"/>
    <col min="12546" max="12546" width="19.09765625" style="2" customWidth="1"/>
    <col min="12547" max="12547" width="15.59765625" style="2" customWidth="1"/>
    <col min="12548" max="12548" width="13.8984375" style="2" customWidth="1"/>
    <col min="12549" max="12801" width="9.09765625" style="2"/>
    <col min="12802" max="12802" width="19.09765625" style="2" customWidth="1"/>
    <col min="12803" max="12803" width="15.59765625" style="2" customWidth="1"/>
    <col min="12804" max="12804" width="13.8984375" style="2" customWidth="1"/>
    <col min="12805" max="13057" width="9.09765625" style="2"/>
    <col min="13058" max="13058" width="19.09765625" style="2" customWidth="1"/>
    <col min="13059" max="13059" width="15.59765625" style="2" customWidth="1"/>
    <col min="13060" max="13060" width="13.8984375" style="2" customWidth="1"/>
    <col min="13061" max="13313" width="9.09765625" style="2"/>
    <col min="13314" max="13314" width="19.09765625" style="2" customWidth="1"/>
    <col min="13315" max="13315" width="15.59765625" style="2" customWidth="1"/>
    <col min="13316" max="13316" width="13.8984375" style="2" customWidth="1"/>
    <col min="13317" max="13569" width="9.09765625" style="2"/>
    <col min="13570" max="13570" width="19.09765625" style="2" customWidth="1"/>
    <col min="13571" max="13571" width="15.59765625" style="2" customWidth="1"/>
    <col min="13572" max="13572" width="13.8984375" style="2" customWidth="1"/>
    <col min="13573" max="13825" width="9.09765625" style="2"/>
    <col min="13826" max="13826" width="19.09765625" style="2" customWidth="1"/>
    <col min="13827" max="13827" width="15.59765625" style="2" customWidth="1"/>
    <col min="13828" max="13828" width="13.8984375" style="2" customWidth="1"/>
    <col min="13829" max="14081" width="9.09765625" style="2"/>
    <col min="14082" max="14082" width="19.09765625" style="2" customWidth="1"/>
    <col min="14083" max="14083" width="15.59765625" style="2" customWidth="1"/>
    <col min="14084" max="14084" width="13.8984375" style="2" customWidth="1"/>
    <col min="14085" max="14337" width="9.09765625" style="2"/>
    <col min="14338" max="14338" width="19.09765625" style="2" customWidth="1"/>
    <col min="14339" max="14339" width="15.59765625" style="2" customWidth="1"/>
    <col min="14340" max="14340" width="13.8984375" style="2" customWidth="1"/>
    <col min="14341" max="14593" width="9.09765625" style="2"/>
    <col min="14594" max="14594" width="19.09765625" style="2" customWidth="1"/>
    <col min="14595" max="14595" width="15.59765625" style="2" customWidth="1"/>
    <col min="14596" max="14596" width="13.8984375" style="2" customWidth="1"/>
    <col min="14597" max="14849" width="9.09765625" style="2"/>
    <col min="14850" max="14850" width="19.09765625" style="2" customWidth="1"/>
    <col min="14851" max="14851" width="15.59765625" style="2" customWidth="1"/>
    <col min="14852" max="14852" width="13.8984375" style="2" customWidth="1"/>
    <col min="14853" max="15105" width="9.09765625" style="2"/>
    <col min="15106" max="15106" width="19.09765625" style="2" customWidth="1"/>
    <col min="15107" max="15107" width="15.59765625" style="2" customWidth="1"/>
    <col min="15108" max="15108" width="13.8984375" style="2" customWidth="1"/>
    <col min="15109" max="15361" width="9.09765625" style="2"/>
    <col min="15362" max="15362" width="19.09765625" style="2" customWidth="1"/>
    <col min="15363" max="15363" width="15.59765625" style="2" customWidth="1"/>
    <col min="15364" max="15364" width="13.8984375" style="2" customWidth="1"/>
    <col min="15365" max="15617" width="9.09765625" style="2"/>
    <col min="15618" max="15618" width="19.09765625" style="2" customWidth="1"/>
    <col min="15619" max="15619" width="15.59765625" style="2" customWidth="1"/>
    <col min="15620" max="15620" width="13.8984375" style="2" customWidth="1"/>
    <col min="15621" max="15873" width="9.09765625" style="2"/>
    <col min="15874" max="15874" width="19.09765625" style="2" customWidth="1"/>
    <col min="15875" max="15875" width="15.59765625" style="2" customWidth="1"/>
    <col min="15876" max="15876" width="13.8984375" style="2" customWidth="1"/>
    <col min="15877" max="16129" width="9.09765625" style="2"/>
    <col min="16130" max="16130" width="19.09765625" style="2" customWidth="1"/>
    <col min="16131" max="16131" width="15.59765625" style="2" customWidth="1"/>
    <col min="16132" max="16132" width="13.8984375" style="2" customWidth="1"/>
    <col min="16133" max="16384" width="9.09765625" style="2"/>
  </cols>
  <sheetData>
    <row r="1" spans="1:6" s="8" customFormat="1" ht="12.7" x14ac:dyDescent="0.25">
      <c r="A1" s="8" t="s">
        <v>6</v>
      </c>
      <c r="B1" s="8" t="s">
        <v>128</v>
      </c>
      <c r="C1" s="8" t="s">
        <v>227</v>
      </c>
      <c r="D1" s="8" t="s">
        <v>4</v>
      </c>
    </row>
    <row r="2" spans="1:6" x14ac:dyDescent="0.3">
      <c r="A2" s="75">
        <v>44771</v>
      </c>
      <c r="B2" s="62">
        <v>2500</v>
      </c>
      <c r="C2" s="62"/>
      <c r="D2" s="62">
        <f>B2</f>
        <v>2500</v>
      </c>
      <c r="E2" s="2" t="s">
        <v>228</v>
      </c>
    </row>
    <row r="3" spans="1:6" x14ac:dyDescent="0.3">
      <c r="A3" s="75">
        <v>44803</v>
      </c>
      <c r="B3" s="62">
        <v>5000</v>
      </c>
      <c r="C3" s="62"/>
      <c r="D3" s="62">
        <f t="shared" ref="D3:D6" si="0">D2+B3</f>
        <v>7500</v>
      </c>
      <c r="E3" s="2" t="s">
        <v>228</v>
      </c>
    </row>
    <row r="4" spans="1:6" x14ac:dyDescent="0.3">
      <c r="A4" s="75">
        <v>44897</v>
      </c>
      <c r="B4" s="62">
        <v>500</v>
      </c>
      <c r="C4" s="62"/>
      <c r="D4" s="76">
        <f t="shared" si="0"/>
        <v>8000</v>
      </c>
      <c r="E4" s="2" t="s">
        <v>228</v>
      </c>
    </row>
    <row r="5" spans="1:6" x14ac:dyDescent="0.3">
      <c r="A5" s="75">
        <v>45191</v>
      </c>
      <c r="B5" s="62">
        <v>2800</v>
      </c>
      <c r="C5" s="62"/>
      <c r="D5" s="76">
        <f t="shared" si="0"/>
        <v>10800</v>
      </c>
      <c r="E5" s="2" t="s">
        <v>229</v>
      </c>
    </row>
    <row r="6" spans="1:6" x14ac:dyDescent="0.3">
      <c r="A6" s="75">
        <v>45786</v>
      </c>
      <c r="B6" s="62">
        <v>19890</v>
      </c>
      <c r="C6" s="62"/>
      <c r="D6" s="76">
        <f t="shared" si="0"/>
        <v>30690</v>
      </c>
      <c r="E6" s="2" t="s">
        <v>44</v>
      </c>
    </row>
    <row r="7" spans="1:6" x14ac:dyDescent="0.3">
      <c r="A7" s="75">
        <v>45848</v>
      </c>
      <c r="B7" s="77"/>
      <c r="C7" s="62">
        <v>100.15</v>
      </c>
      <c r="D7" s="62">
        <f t="shared" ref="D7:D9" si="1">D6-C7</f>
        <v>30589.85</v>
      </c>
      <c r="E7" s="2" t="s">
        <v>230</v>
      </c>
      <c r="F7" s="2" t="s">
        <v>231</v>
      </c>
    </row>
    <row r="8" spans="1:6" x14ac:dyDescent="0.3">
      <c r="A8" s="75">
        <v>45854</v>
      </c>
      <c r="B8" s="77"/>
      <c r="C8" s="62">
        <v>705</v>
      </c>
      <c r="D8" s="62">
        <f t="shared" si="1"/>
        <v>29884.85</v>
      </c>
      <c r="E8" s="2" t="s">
        <v>232</v>
      </c>
      <c r="F8" s="2" t="s">
        <v>231</v>
      </c>
    </row>
    <row r="9" spans="1:6" x14ac:dyDescent="0.3">
      <c r="A9" s="75">
        <v>45854</v>
      </c>
      <c r="B9" s="77"/>
      <c r="C9" s="62">
        <v>23868</v>
      </c>
      <c r="D9" s="62">
        <f t="shared" si="1"/>
        <v>6016.8499999999985</v>
      </c>
      <c r="E9" s="2" t="s">
        <v>233</v>
      </c>
      <c r="F9" s="2" t="s">
        <v>234</v>
      </c>
    </row>
    <row r="10" spans="1:6" x14ac:dyDescent="0.3">
      <c r="A10" s="72">
        <v>45890</v>
      </c>
      <c r="B10" s="62">
        <v>3978</v>
      </c>
      <c r="C10" s="62"/>
      <c r="D10" s="65">
        <f>D9+B10</f>
        <v>9994.8499999999985</v>
      </c>
      <c r="E10" s="2" t="s">
        <v>235</v>
      </c>
      <c r="F10" s="2" t="s">
        <v>236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workbookViewId="0">
      <pane ySplit="1" topLeftCell="A2" activePane="bottomLeft" state="frozen"/>
      <selection sqref="A1:XFD1048576"/>
      <selection pane="bottomLeft"/>
    </sheetView>
  </sheetViews>
  <sheetFormatPr defaultRowHeight="14.4" x14ac:dyDescent="0.3"/>
  <cols>
    <col min="1" max="1" width="15.296875" customWidth="1"/>
    <col min="2" max="2" width="18.296875" customWidth="1"/>
    <col min="5" max="5" width="11.8984375" bestFit="1" customWidth="1"/>
  </cols>
  <sheetData>
    <row r="1" spans="1:5" x14ac:dyDescent="0.3">
      <c r="A1" s="8" t="s">
        <v>6</v>
      </c>
      <c r="B1" s="8" t="s">
        <v>208</v>
      </c>
      <c r="C1" s="8" t="s">
        <v>209</v>
      </c>
      <c r="D1" s="8" t="s">
        <v>4</v>
      </c>
    </row>
    <row r="2" spans="1:5" x14ac:dyDescent="0.3">
      <c r="A2" s="72">
        <v>45471</v>
      </c>
      <c r="B2" s="2" t="s">
        <v>237</v>
      </c>
      <c r="C2" s="62">
        <v>700</v>
      </c>
      <c r="D2" s="62">
        <f>C2</f>
        <v>700</v>
      </c>
    </row>
    <row r="3" spans="1:5" x14ac:dyDescent="0.3">
      <c r="A3" s="72">
        <v>45565</v>
      </c>
      <c r="B3" s="2" t="s">
        <v>238</v>
      </c>
      <c r="C3" s="62">
        <v>700</v>
      </c>
      <c r="D3" s="65">
        <f>D2-C3</f>
        <v>0</v>
      </c>
      <c r="E3" s="20" t="s">
        <v>239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651768-d622-4381-b0e3-b4dfa1ea8755" xsi:nil="true"/>
    <lcf76f155ced4ddcb4097134ff3c332f xmlns="da92088e-5452-41f0-9004-27366b495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9598197C1FC4F818B3BCC4F9F2D3E" ma:contentTypeVersion="17" ma:contentTypeDescription="Create a new document." ma:contentTypeScope="" ma:versionID="112052d96b6e871a5334d17a42ad5df2">
  <xsd:schema xmlns:xsd="http://www.w3.org/2001/XMLSchema" xmlns:xs="http://www.w3.org/2001/XMLSchema" xmlns:p="http://schemas.microsoft.com/office/2006/metadata/properties" xmlns:ns2="da92088e-5452-41f0-9004-27366b495fc1" xmlns:ns3="41651768-d622-4381-b0e3-b4dfa1ea8755" targetNamespace="http://schemas.microsoft.com/office/2006/metadata/properties" ma:root="true" ma:fieldsID="350cb25f6ab84cfb179b4cf27362a533" ns2:_="" ns3:_="">
    <xsd:import namespace="da92088e-5452-41f0-9004-27366b495fc1"/>
    <xsd:import namespace="41651768-d622-4381-b0e3-b4dfa1ea87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2088e-5452-41f0-9004-27366b495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e603a08-8eea-47c2-a5c6-578678db3c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51768-d622-4381-b0e3-b4dfa1ea875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e6d5c7-a10a-4dda-8658-7da9ecc273ce}" ma:internalName="TaxCatchAll" ma:showField="CatchAllData" ma:web="41651768-d622-4381-b0e3-b4dfa1ea8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CF4B8F-C5EC-4F14-BF81-7F50BAAD22BA}">
  <ds:schemaRefs>
    <ds:schemaRef ds:uri="http://schemas.microsoft.com/office/2006/metadata/properties"/>
    <ds:schemaRef ds:uri="http://schemas.microsoft.com/office/infopath/2007/PartnerControls"/>
    <ds:schemaRef ds:uri="41651768-d622-4381-b0e3-b4dfa1ea8755"/>
    <ds:schemaRef ds:uri="da92088e-5452-41f0-9004-27366b495fc1"/>
  </ds:schemaRefs>
</ds:datastoreItem>
</file>

<file path=customXml/itemProps2.xml><?xml version="1.0" encoding="utf-8"?>
<ds:datastoreItem xmlns:ds="http://schemas.openxmlformats.org/officeDocument/2006/customXml" ds:itemID="{02ED6085-1D4D-4CDB-B8EE-3CFD699EF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9708D2-9F52-49A4-BBA3-DE92C0FCA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92088e-5452-41f0-9004-27366b495fc1"/>
    <ds:schemaRef ds:uri="41651768-d622-4381-b0e3-b4dfa1ea87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Lloyds Bank Income</vt:lpstr>
      <vt:lpstr>MPC 25.26</vt:lpstr>
      <vt:lpstr>Dong Funds</vt:lpstr>
      <vt:lpstr>Playground Funds</vt:lpstr>
      <vt:lpstr>Community Hub Grants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</dc:creator>
  <cp:keywords/>
  <dc:description/>
  <cp:lastModifiedBy>Christine Harwood</cp:lastModifiedBy>
  <cp:revision>21</cp:revision>
  <cp:lastPrinted>2026-06-14T21:51:55Z</cp:lastPrinted>
  <dcterms:created xsi:type="dcterms:W3CDTF">2006-09-16T00:00:00Z</dcterms:created>
  <dcterms:modified xsi:type="dcterms:W3CDTF">2026-06-23T13:01:58Z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4443ded-827a-46bf-8c23-accc3d394867_Enabled">
    <vt:lpwstr>true</vt:lpwstr>
  </property>
  <property fmtid="{D5CDD505-2E9C-101B-9397-08002B2CF9AE}" pid="3" name="MSIP_Label_04443ded-827a-46bf-8c23-accc3d394867_SetDate">
    <vt:lpwstr>2023-11-13T15:22:24Z</vt:lpwstr>
  </property>
  <property fmtid="{D5CDD505-2E9C-101B-9397-08002B2CF9AE}" pid="4" name="MSIP_Label_04443ded-827a-46bf-8c23-accc3d394867_Method">
    <vt:lpwstr>Privileged</vt:lpwstr>
  </property>
  <property fmtid="{D5CDD505-2E9C-101B-9397-08002B2CF9AE}" pid="5" name="MSIP_Label_04443ded-827a-46bf-8c23-accc3d394867_Name">
    <vt:lpwstr>NOT PROTECTIVELY MARKED</vt:lpwstr>
  </property>
  <property fmtid="{D5CDD505-2E9C-101B-9397-08002B2CF9AE}" pid="6" name="MSIP_Label_04443ded-827a-46bf-8c23-accc3d394867_SiteId">
    <vt:lpwstr>75046e30-7443-48c1-89c4-f710fef78b2b</vt:lpwstr>
  </property>
  <property fmtid="{D5CDD505-2E9C-101B-9397-08002B2CF9AE}" pid="7" name="MSIP_Label_04443ded-827a-46bf-8c23-accc3d394867_ActionId">
    <vt:lpwstr>39f7ad30-4b39-4088-97a1-b2cde2adf634</vt:lpwstr>
  </property>
  <property fmtid="{D5CDD505-2E9C-101B-9397-08002B2CF9AE}" pid="8" name="MSIP_Label_04443ded-827a-46bf-8c23-accc3d394867_ContentBits">
    <vt:lpwstr>0</vt:lpwstr>
  </property>
  <property fmtid="{D5CDD505-2E9C-101B-9397-08002B2CF9AE}" pid="9" name="ContentTypeId">
    <vt:lpwstr>0x010100EFC9598197C1FC4F818B3BCC4F9F2D3E</vt:lpwstr>
  </property>
  <property fmtid="{D5CDD505-2E9C-101B-9397-08002B2CF9AE}" pid="10" name="MediaServiceImageTags">
    <vt:lpwstr/>
  </property>
</Properties>
</file>